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bsog0304/Desktop/Grants/Engagement Fellowships/publication/VfM packages/revisions/"/>
    </mc:Choice>
  </mc:AlternateContent>
  <xr:revisionPtr revIDLastSave="0" documentId="13_ncr:1_{0220D159-B7D0-3343-878B-8AFA72DB96E2}" xr6:coauthVersionLast="47" xr6:coauthVersionMax="47" xr10:uidLastSave="{00000000-0000-0000-0000-000000000000}"/>
  <bookViews>
    <workbookView xWindow="0" yWindow="460" windowWidth="28800" windowHeight="16500" xr2:uid="{D049AEE7-0738-794D-AA12-6AF97A9996D3}"/>
  </bookViews>
  <sheets>
    <sheet name="Intro" sheetId="10" r:id="rId1"/>
    <sheet name="Data Checklist" sheetId="4" r:id="rId2"/>
    <sheet name="Quantitative Calculator" sheetId="12" r:id="rId3"/>
    <sheet name="Qualitative Assessment" sheetId="1" r:id="rId4"/>
    <sheet name="SIB Specific Estimates" sheetId="6" r:id="rId5"/>
    <sheet name="Summary (to print)" sheetId="16" r:id="rId6"/>
  </sheets>
  <definedNames>
    <definedName name="_xlnm._FilterDatabase" localSheetId="2" hidden="1">'Quantitative Calculator'!$B$16:$O$89</definedName>
    <definedName name="_xlnm.Print_Area" localSheetId="1">'Data Checklist'!$B$15:$F$44</definedName>
    <definedName name="_xlnm.Print_Area" localSheetId="0">Intro!#REF!</definedName>
    <definedName name="_xlnm.Print_Area" localSheetId="3">'Qualitative Assessment'!$B$22:$G$83</definedName>
    <definedName name="_xlnm.Print_Area" localSheetId="2">'Quantitative Calculator'!$B$90:$I$113,'Quantitative Calculator'!$B$65:$L$88,'Quantitative Calculator'!$B$40:$L$63,'Quantitative Calculator'!$B$15:$I$38</definedName>
    <definedName name="_xlnm.Print_Area" localSheetId="5">'Summary (to print)'!$B$2:$E$37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3" i="12" l="1"/>
  <c r="J84" i="12"/>
  <c r="J85" i="12"/>
  <c r="J86" i="12"/>
  <c r="J82" i="12"/>
  <c r="J76" i="12"/>
  <c r="J77" i="12"/>
  <c r="J78" i="12"/>
  <c r="J79" i="12"/>
  <c r="J75" i="12"/>
  <c r="J69" i="12"/>
  <c r="J70" i="12"/>
  <c r="J71" i="12"/>
  <c r="J72" i="12"/>
  <c r="J68" i="12"/>
  <c r="K62" i="12"/>
  <c r="K55" i="12"/>
  <c r="K48" i="12"/>
  <c r="F58" i="12"/>
  <c r="F59" i="12"/>
  <c r="F60" i="12"/>
  <c r="F61" i="12"/>
  <c r="F57" i="12"/>
  <c r="F51" i="12"/>
  <c r="F52" i="12"/>
  <c r="F53" i="12"/>
  <c r="F54" i="12"/>
  <c r="F50" i="12"/>
  <c r="F44" i="12"/>
  <c r="F45" i="12"/>
  <c r="F46" i="12"/>
  <c r="F47" i="12"/>
  <c r="F43" i="12"/>
  <c r="D2" i="16"/>
  <c r="D4" i="6"/>
  <c r="D4" i="1"/>
  <c r="D4" i="12"/>
  <c r="G8" i="12"/>
  <c r="D36" i="12" l="1"/>
  <c r="E33" i="12"/>
  <c r="E34" i="12"/>
  <c r="E35" i="12"/>
  <c r="E36" i="12"/>
  <c r="E32" i="12"/>
  <c r="E26" i="12"/>
  <c r="E27" i="12"/>
  <c r="E28" i="12"/>
  <c r="E29" i="12"/>
  <c r="E25" i="12"/>
  <c r="D33" i="12"/>
  <c r="D34" i="12"/>
  <c r="D35" i="12"/>
  <c r="D32" i="12"/>
  <c r="D26" i="12"/>
  <c r="D27" i="12"/>
  <c r="D28" i="12"/>
  <c r="D29" i="12"/>
  <c r="D25" i="12"/>
  <c r="J61" i="12"/>
  <c r="J57" i="12"/>
  <c r="J52" i="12"/>
  <c r="J53" i="12"/>
  <c r="J54" i="12"/>
  <c r="J50" i="12"/>
  <c r="J47" i="12"/>
  <c r="J43" i="12"/>
  <c r="J58" i="12"/>
  <c r="J59" i="12"/>
  <c r="J60" i="12"/>
  <c r="J51" i="12"/>
  <c r="J44" i="12"/>
  <c r="J45" i="12"/>
  <c r="J46" i="12"/>
  <c r="D113" i="12"/>
  <c r="I63" i="12"/>
  <c r="J63" i="12" l="1"/>
  <c r="H32" i="12" l="1"/>
  <c r="H36" i="12"/>
  <c r="H29" i="12"/>
  <c r="H28" i="12"/>
  <c r="H27" i="12"/>
  <c r="H22" i="12"/>
  <c r="I22" i="12" s="1"/>
  <c r="F81" i="1"/>
  <c r="F67" i="1"/>
  <c r="F51" i="1"/>
  <c r="F36" i="1"/>
  <c r="K61" i="12"/>
  <c r="L61" i="12" s="1"/>
  <c r="K60" i="12"/>
  <c r="L60" i="12" s="1"/>
  <c r="K59" i="12"/>
  <c r="L59" i="12" s="1"/>
  <c r="K58" i="12"/>
  <c r="L58" i="12" s="1"/>
  <c r="K57" i="12"/>
  <c r="L57" i="12" s="1"/>
  <c r="K54" i="12"/>
  <c r="L54" i="12" s="1"/>
  <c r="K53" i="12"/>
  <c r="L53" i="12" s="1"/>
  <c r="K52" i="12"/>
  <c r="L52" i="12" s="1"/>
  <c r="K51" i="12"/>
  <c r="L51" i="12" s="1"/>
  <c r="K50" i="12"/>
  <c r="L50" i="12" s="1"/>
  <c r="K47" i="12"/>
  <c r="L47" i="12" s="1"/>
  <c r="K46" i="12"/>
  <c r="L46" i="12" s="1"/>
  <c r="K45" i="12"/>
  <c r="L45" i="12" s="1"/>
  <c r="K44" i="12"/>
  <c r="L44" i="12" s="1"/>
  <c r="K43" i="12"/>
  <c r="L43" i="12" s="1"/>
  <c r="K69" i="12"/>
  <c r="K68" i="12"/>
  <c r="H35" i="12"/>
  <c r="H34" i="12"/>
  <c r="H33" i="12"/>
  <c r="H26" i="12"/>
  <c r="H25" i="12"/>
  <c r="H21" i="12"/>
  <c r="H20" i="12"/>
  <c r="H19" i="12"/>
  <c r="H18" i="12"/>
  <c r="K75" i="12"/>
  <c r="K82" i="12"/>
  <c r="K72" i="12"/>
  <c r="K71" i="12"/>
  <c r="K70" i="12"/>
  <c r="L72" i="12"/>
  <c r="L71" i="12"/>
  <c r="L69" i="12"/>
  <c r="K86" i="12"/>
  <c r="K85" i="12"/>
  <c r="K87" i="12" s="1"/>
  <c r="K84" i="12"/>
  <c r="K83" i="12"/>
  <c r="K79" i="12"/>
  <c r="K78" i="12"/>
  <c r="K77" i="12"/>
  <c r="K76" i="12"/>
  <c r="C28" i="6"/>
  <c r="E33" i="6" s="1"/>
  <c r="D28" i="6"/>
  <c r="I29" i="12"/>
  <c r="B9" i="16"/>
  <c r="B11" i="6"/>
  <c r="B11" i="1"/>
  <c r="B11" i="12"/>
  <c r="E4" i="16"/>
  <c r="G6" i="6"/>
  <c r="D4" i="16"/>
  <c r="D6" i="6"/>
  <c r="E6" i="16"/>
  <c r="G8" i="6"/>
  <c r="D6" i="16"/>
  <c r="D8" i="6"/>
  <c r="D9" i="16"/>
  <c r="D11" i="6"/>
  <c r="E9" i="16"/>
  <c r="G11" i="6"/>
  <c r="F11" i="1"/>
  <c r="D11" i="1"/>
  <c r="F8" i="1"/>
  <c r="D8" i="1"/>
  <c r="F6" i="1"/>
  <c r="D6" i="1"/>
  <c r="G11" i="12"/>
  <c r="D11" i="12"/>
  <c r="D8" i="12"/>
  <c r="G6" i="12"/>
  <c r="D6" i="12"/>
  <c r="I28" i="12"/>
  <c r="I27" i="12"/>
  <c r="G37" i="16"/>
  <c r="G36" i="16"/>
  <c r="G29" i="16"/>
  <c r="G30" i="16"/>
  <c r="G31" i="16"/>
  <c r="G32" i="16"/>
  <c r="G28" i="16"/>
  <c r="G22" i="16"/>
  <c r="G23" i="16"/>
  <c r="G24" i="16"/>
  <c r="G21" i="16"/>
  <c r="G13" i="16"/>
  <c r="G15" i="16"/>
  <c r="G16" i="16"/>
  <c r="G17" i="16"/>
  <c r="G14" i="16"/>
  <c r="C77" i="6"/>
  <c r="D73" i="6" s="1"/>
  <c r="H94" i="12"/>
  <c r="H101" i="12"/>
  <c r="I93" i="12"/>
  <c r="H93" i="12"/>
  <c r="D70" i="6" l="1"/>
  <c r="D74" i="6"/>
  <c r="D71" i="6"/>
  <c r="D75" i="6"/>
  <c r="D72" i="6"/>
  <c r="D76" i="6"/>
  <c r="K80" i="12"/>
  <c r="L70" i="12"/>
  <c r="L62" i="12"/>
  <c r="K73" i="12"/>
  <c r="L48" i="12"/>
  <c r="L68" i="12"/>
  <c r="E36" i="6"/>
  <c r="E35" i="6"/>
  <c r="J88" i="12"/>
  <c r="I36" i="12"/>
  <c r="H95" i="12"/>
  <c r="L86" i="12"/>
  <c r="L79" i="12"/>
  <c r="L78" i="12"/>
  <c r="L77" i="12"/>
  <c r="H111" i="12"/>
  <c r="H110" i="12"/>
  <c r="H109" i="12"/>
  <c r="H108" i="12"/>
  <c r="H107" i="12"/>
  <c r="H104" i="12"/>
  <c r="H103" i="12"/>
  <c r="H102" i="12"/>
  <c r="H100" i="12"/>
  <c r="H97" i="12"/>
  <c r="H96" i="12"/>
  <c r="I111" i="12"/>
  <c r="I110" i="12"/>
  <c r="I109" i="12"/>
  <c r="I108" i="12"/>
  <c r="I107" i="12"/>
  <c r="I104" i="12"/>
  <c r="I103" i="12"/>
  <c r="I102" i="12"/>
  <c r="I101" i="12"/>
  <c r="I100" i="12"/>
  <c r="I97" i="12"/>
  <c r="I96" i="12"/>
  <c r="I95" i="12"/>
  <c r="I94" i="12"/>
  <c r="E112" i="12"/>
  <c r="E70" i="6" l="1"/>
  <c r="E71" i="6" s="1"/>
  <c r="E72" i="6" s="1"/>
  <c r="E73" i="6" s="1"/>
  <c r="E74" i="6" s="1"/>
  <c r="E75" i="6" s="1"/>
  <c r="E76" i="6" s="1"/>
  <c r="D77" i="6"/>
  <c r="I18" i="12"/>
  <c r="I32" i="12"/>
  <c r="I34" i="12"/>
  <c r="I33" i="12"/>
  <c r="I35" i="12"/>
  <c r="I21" i="12"/>
  <c r="L75" i="12"/>
  <c r="I25" i="12"/>
  <c r="L76" i="12"/>
  <c r="I19" i="12"/>
  <c r="I98" i="12"/>
  <c r="I112" i="12"/>
  <c r="I105" i="12"/>
  <c r="E98" i="12"/>
  <c r="E105" i="12"/>
  <c r="D37" i="16"/>
  <c r="D32" i="16"/>
  <c r="I37" i="12" l="1"/>
  <c r="I20" i="12"/>
  <c r="I26" i="12" s="1"/>
  <c r="I30" i="12" s="1"/>
  <c r="L84" i="12"/>
  <c r="L83" i="12"/>
  <c r="I23" i="12"/>
  <c r="K63" i="12"/>
  <c r="L85" i="12"/>
  <c r="L73" i="12"/>
  <c r="L55" i="12"/>
  <c r="L80" i="12"/>
  <c r="I113" i="12"/>
  <c r="D36" i="16" s="1"/>
  <c r="L82" i="12" l="1"/>
  <c r="L87" i="12" s="1"/>
  <c r="I38" i="12"/>
  <c r="D13" i="16" s="1"/>
  <c r="L63" i="12"/>
  <c r="D22" i="16" s="1"/>
  <c r="D30" i="16" l="1"/>
  <c r="D16" i="16"/>
  <c r="D23" i="16"/>
  <c r="D14" i="16"/>
  <c r="D15" i="16"/>
  <c r="D21" i="16"/>
  <c r="L88" i="12"/>
  <c r="D29" i="16" s="1"/>
  <c r="D31" i="16" l="1"/>
  <c r="D28" i="16"/>
  <c r="E25" i="6"/>
  <c r="G25" i="6" s="1"/>
  <c r="E17" i="6"/>
  <c r="G17" i="6" s="1"/>
  <c r="E18" i="6"/>
  <c r="G18" i="6" s="1"/>
  <c r="E19" i="6"/>
  <c r="G19" i="6" s="1"/>
  <c r="E20" i="6"/>
  <c r="G20" i="6" s="1"/>
  <c r="E21" i="6"/>
  <c r="G21" i="6" s="1"/>
  <c r="E22" i="6"/>
  <c r="G22" i="6" s="1"/>
  <c r="E23" i="6"/>
  <c r="G23" i="6" s="1"/>
  <c r="E24" i="6"/>
  <c r="G24" i="6" s="1"/>
  <c r="E26" i="6"/>
  <c r="G26" i="6" s="1"/>
  <c r="E27" i="6"/>
  <c r="G27" i="6" s="1"/>
  <c r="E34" i="6" l="1"/>
  <c r="F17" i="6"/>
  <c r="F18" i="6" s="1"/>
  <c r="F19" i="6" s="1"/>
  <c r="F20" i="6" s="1"/>
  <c r="F21" i="6" s="1"/>
  <c r="F22" i="6" s="1"/>
  <c r="F23" i="6" s="1"/>
  <c r="F24" i="6" s="1"/>
  <c r="F25" i="6" s="1"/>
  <c r="F26" i="6" s="1"/>
  <c r="F27" i="6" s="1"/>
  <c r="E28" i="6"/>
  <c r="D24" i="16" l="1"/>
  <c r="D9" i="6"/>
  <c r="D9" i="1"/>
  <c r="D7" i="16"/>
  <c r="D9" i="12"/>
  <c r="D1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8" authorId="0" shapeId="0" xr:uid="{477789B6-C46B-E045-93EA-F2F93877B051}">
      <text>
        <r>
          <rPr>
            <b/>
            <sz val="10"/>
            <color rgb="FF000000"/>
            <rFont val="Tahoma"/>
            <family val="2"/>
          </rPr>
          <t>Microsoft Office User:</t>
        </r>
        <r>
          <rPr>
            <sz val="10"/>
            <color rgb="FF000000"/>
            <rFont val="Tahoma"/>
            <family val="2"/>
          </rPr>
          <t xml:space="preserve">
</t>
        </r>
        <r>
          <rPr>
            <sz val="10"/>
            <color rgb="FF000000"/>
            <rFont val="Tahoma"/>
            <family val="2"/>
          </rPr>
          <t>The UK's official Green Book advises 3.5% discount rate to future benefits and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Ruby Dickson</author>
    <author>Microsoft Office User</author>
  </authors>
  <commentList>
    <comment ref="C16" authorId="0" shapeId="0" xr:uid="{4CFE5B3B-06DA-5140-A392-1920CE573115}">
      <text>
        <r>
          <rPr>
            <sz val="10"/>
            <color rgb="FF000000"/>
            <rFont val="Tahoma"/>
            <family val="2"/>
          </rPr>
          <t>Different cost drivers include staff, procurement, management and evaluation, outcome payment, etc.</t>
        </r>
      </text>
    </comment>
    <comment ref="C17" authorId="0" shapeId="0" xr:uid="{44EC5275-9CB8-6743-A7A3-0E874BB21936}">
      <text>
        <r>
          <rPr>
            <sz val="12"/>
            <color rgb="FF000000"/>
            <rFont val="Calibri"/>
            <family val="2"/>
          </rPr>
          <t>Enter in your key cost drivers here, excluding output and outcome payments to providers, such as staffing, management, etc.</t>
        </r>
      </text>
    </comment>
    <comment ref="F17" authorId="1" shapeId="0" xr:uid="{0C355A05-5413-3049-A2EF-E757DF511488}">
      <text>
        <r>
          <rPr>
            <b/>
            <sz val="10"/>
            <color rgb="FF000000"/>
            <rFont val="Tahoma"/>
            <family val="2"/>
          </rPr>
          <t>Microsoft Office User:</t>
        </r>
        <r>
          <rPr>
            <sz val="10"/>
            <color rgb="FF000000"/>
            <rFont val="Tahoma"/>
            <family val="2"/>
          </rPr>
          <t xml:space="preserve">
</t>
        </r>
        <r>
          <rPr>
            <sz val="10"/>
            <color rgb="FF000000"/>
            <rFont val="Tahoma"/>
            <family val="2"/>
          </rPr>
          <t>0 is the year of design and planning. The launch year is 1 and so forth.</t>
        </r>
      </text>
    </comment>
    <comment ref="C24" authorId="0" shapeId="0" xr:uid="{91F35ED8-90B2-E64D-98BA-BFA96F321BD7}">
      <text>
        <r>
          <rPr>
            <sz val="11"/>
            <color rgb="FF000000"/>
            <rFont val="Calibri"/>
            <family val="2"/>
          </rPr>
          <t>Fill out your key outputs in the Efficiency section, then select from the drop down menu to enter your output payments.</t>
        </r>
      </text>
    </comment>
    <comment ref="C31" authorId="0" shapeId="0" xr:uid="{C79A8F6A-566F-D44F-9A77-27559C8E3E72}">
      <text>
        <r>
          <rPr>
            <sz val="11"/>
            <color rgb="FF000000"/>
            <rFont val="Calibri"/>
            <family val="2"/>
          </rPr>
          <t>Fill out your key outcomes in the Effectiveness section, then select from the drop down menu to enter your outcome payments.</t>
        </r>
        <r>
          <rPr>
            <sz val="6"/>
            <color rgb="FF000000"/>
            <rFont val="Calibri"/>
            <family val="2"/>
          </rPr>
          <t xml:space="preserve">
</t>
        </r>
      </text>
    </comment>
    <comment ref="E41" authorId="1" shapeId="0" xr:uid="{547BA2E3-D45C-9547-B792-36B0811CE28E}">
      <text>
        <r>
          <rPr>
            <b/>
            <sz val="10"/>
            <color rgb="FF000000"/>
            <rFont val="Tahoma"/>
            <family val="2"/>
          </rPr>
          <t>Microsoft Office User:</t>
        </r>
        <r>
          <rPr>
            <sz val="10"/>
            <color rgb="FF000000"/>
            <rFont val="Tahoma"/>
            <family val="2"/>
          </rPr>
          <t xml:space="preserve">
</t>
        </r>
        <r>
          <rPr>
            <sz val="10"/>
            <color rgb="FF000000"/>
            <rFont val="Calibri"/>
            <family val="2"/>
            <scheme val="minor"/>
          </rPr>
          <t>0 is the year of design and planning. The launch year is 1 and so forth.</t>
        </r>
        <r>
          <rPr>
            <sz val="10"/>
            <color rgb="FF000000"/>
            <rFont val="Calibri"/>
            <family val="2"/>
            <scheme val="minor"/>
          </rPr>
          <t xml:space="preserve">
</t>
        </r>
      </text>
    </comment>
    <comment ref="E66" authorId="1" shapeId="0" xr:uid="{FC546DE8-36B2-3845-8705-B8F685833202}">
      <text>
        <r>
          <rPr>
            <b/>
            <sz val="10"/>
            <color rgb="FF000000"/>
            <rFont val="Tahoma"/>
            <family val="2"/>
          </rPr>
          <t>Microsoft Office User:</t>
        </r>
        <r>
          <rPr>
            <sz val="10"/>
            <color rgb="FF000000"/>
            <rFont val="Tahoma"/>
            <family val="2"/>
          </rPr>
          <t xml:space="preserve">
</t>
        </r>
        <r>
          <rPr>
            <sz val="10"/>
            <color rgb="FF000000"/>
            <rFont val="Calibri"/>
            <family val="2"/>
            <scheme val="minor"/>
          </rPr>
          <t>0 is the year of design and planning. The launch year is 1 and so forth.</t>
        </r>
        <r>
          <rPr>
            <sz val="10"/>
            <color rgb="FF000000"/>
            <rFont val="Calibri"/>
            <family val="2"/>
            <scheme val="minor"/>
          </rPr>
          <t xml:space="preserve">
</t>
        </r>
      </text>
    </comment>
    <comment ref="G67" authorId="1" shapeId="0" xr:uid="{97095BB6-E4E3-324B-8FE8-2C42E5B68653}">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Select from the drop down to indicate which output most strongly leads to this outcome.
</t>
        </r>
      </text>
    </comment>
    <comment ref="H67" authorId="1" shapeId="0" xr:uid="{1BB8784F-5366-2946-847D-B0AB402FAC92}">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expected number of outcomes
</t>
        </r>
      </text>
    </comment>
    <comment ref="I67" authorId="1" shapeId="0" xr:uid="{2B6E25B3-1E73-F244-BBE7-2D90182FA7B1}">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what share of outputs you expect to turn into outcomes?
</t>
        </r>
      </text>
    </comment>
    <comment ref="D98" authorId="1" shapeId="0" xr:uid="{20C7F86E-9984-3847-AC60-03933BE34918}">
      <text>
        <r>
          <rPr>
            <b/>
            <sz val="10"/>
            <color rgb="FF000000"/>
            <rFont val="Tahoma"/>
            <family val="2"/>
          </rPr>
          <t>Microsoft Office User:</t>
        </r>
        <r>
          <rPr>
            <sz val="10"/>
            <color rgb="FF000000"/>
            <rFont val="Tahoma"/>
            <family val="2"/>
          </rPr>
          <t xml:space="preserve">
</t>
        </r>
        <r>
          <rPr>
            <sz val="10"/>
            <color rgb="FF000000"/>
            <rFont val="Tahoma"/>
            <family val="2"/>
          </rPr>
          <t>criterion weight goes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23" authorId="0" shapeId="0" xr:uid="{98450268-48D4-6D41-BCFB-AB705F045C4B}">
      <text>
        <r>
          <rPr>
            <b/>
            <sz val="10"/>
            <color rgb="FF000000"/>
            <rFont val="Tahoma"/>
            <family val="2"/>
          </rPr>
          <t>Microsoft Office User:</t>
        </r>
        <r>
          <rPr>
            <sz val="10"/>
            <color rgb="FF000000"/>
            <rFont val="Tahoma"/>
            <family val="2"/>
          </rPr>
          <t xml:space="preserve">
</t>
        </r>
        <r>
          <rPr>
            <sz val="10"/>
            <color rgb="FF000000"/>
            <rFont val="Tahoma"/>
            <family val="2"/>
          </rPr>
          <t>These ratings are subjective. Try to stay as accurate and impartial as possible.</t>
        </r>
      </text>
    </comment>
    <comment ref="C32" authorId="0" shapeId="0" xr:uid="{E8161424-656C-EC4D-9CAE-7F129B93B4C0}">
      <text>
        <r>
          <rPr>
            <b/>
            <sz val="10"/>
            <color rgb="FF000000"/>
            <rFont val="Tahoma"/>
            <family val="2"/>
          </rPr>
          <t>Microsoft Office User:</t>
        </r>
        <r>
          <rPr>
            <sz val="10"/>
            <color rgb="FF000000"/>
            <rFont val="Tahoma"/>
            <family val="2"/>
          </rPr>
          <t xml:space="preserve">
</t>
        </r>
        <r>
          <rPr>
            <sz val="10"/>
            <color rgb="FF000000"/>
            <rFont val="Tahoma"/>
            <family val="2"/>
          </rPr>
          <t>keep in mind that not all questions might apply to your programme, disregard the irrelevant ones.</t>
        </r>
      </text>
    </comment>
    <comment ref="C33" authorId="0" shapeId="0" xr:uid="{23F47099-5C2A-6446-A575-3D28C70261C8}">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 ref="F41" authorId="0" shapeId="0" xr:uid="{24CD77F1-2C35-334A-BDB0-4241BECCEAB9}">
      <text>
        <r>
          <rPr>
            <b/>
            <sz val="10"/>
            <color rgb="FF000000"/>
            <rFont val="Tahoma"/>
            <family val="2"/>
          </rPr>
          <t>Microsoft Office User:</t>
        </r>
        <r>
          <rPr>
            <sz val="10"/>
            <color rgb="FF000000"/>
            <rFont val="Tahoma"/>
            <family val="2"/>
          </rPr>
          <t xml:space="preserve">
</t>
        </r>
        <r>
          <rPr>
            <sz val="10"/>
            <color rgb="FF000000"/>
            <rFont val="Tahoma"/>
            <family val="2"/>
          </rPr>
          <t>These ratings are subjective. Try to stay as accurate and impartial as possible.</t>
        </r>
      </text>
    </comment>
    <comment ref="C48" authorId="0" shapeId="0" xr:uid="{8FA50846-312B-B344-8E50-8DCF3A6E3E51}">
      <text>
        <r>
          <rPr>
            <b/>
            <sz val="10"/>
            <color rgb="FF000000"/>
            <rFont val="Tahoma"/>
            <family val="2"/>
          </rPr>
          <t>Microsoft Office User:</t>
        </r>
        <r>
          <rPr>
            <sz val="10"/>
            <color rgb="FF000000"/>
            <rFont val="Tahoma"/>
            <family val="2"/>
          </rPr>
          <t xml:space="preserve">
</t>
        </r>
        <r>
          <rPr>
            <sz val="10"/>
            <color rgb="FF000000"/>
            <rFont val="Tahoma"/>
            <family val="2"/>
          </rPr>
          <t>Feel free to add further considerations that matter for your programme and rate them accordingly.</t>
        </r>
      </text>
    </comment>
    <comment ref="F56" authorId="0" shapeId="0" xr:uid="{B3163183-4528-B74A-9978-FC4B73238687}">
      <text>
        <r>
          <rPr>
            <b/>
            <sz val="10"/>
            <color rgb="FF000000"/>
            <rFont val="Tahoma"/>
            <family val="2"/>
          </rPr>
          <t>Microsoft Office User:</t>
        </r>
        <r>
          <rPr>
            <sz val="10"/>
            <color rgb="FF000000"/>
            <rFont val="Tahoma"/>
            <family val="2"/>
          </rPr>
          <t xml:space="preserve">
</t>
        </r>
        <r>
          <rPr>
            <sz val="10"/>
            <color rgb="FF000000"/>
            <rFont val="Calibri"/>
            <family val="2"/>
            <scheme val="minor"/>
          </rPr>
          <t>These ratings are subjective. Try to stay as accurate and impartial as possible.</t>
        </r>
        <r>
          <rPr>
            <sz val="10"/>
            <color rgb="FF000000"/>
            <rFont val="Calibri"/>
            <family val="2"/>
            <scheme val="minor"/>
          </rPr>
          <t xml:space="preserve">
</t>
        </r>
      </text>
    </comment>
    <comment ref="C64" authorId="0" shapeId="0" xr:uid="{FAB98D36-D904-FB42-BA5C-FE0E31B1E1A2}">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 ref="F72" authorId="0" shapeId="0" xr:uid="{421E8818-D805-7446-801E-9FD2F4012298}">
      <text>
        <r>
          <rPr>
            <b/>
            <sz val="10"/>
            <color rgb="FF000000"/>
            <rFont val="Tahoma"/>
            <family val="2"/>
          </rPr>
          <t>Microsoft Office User:</t>
        </r>
        <r>
          <rPr>
            <sz val="10"/>
            <color rgb="FF000000"/>
            <rFont val="Tahoma"/>
            <family val="2"/>
          </rPr>
          <t xml:space="preserve">
</t>
        </r>
        <r>
          <rPr>
            <sz val="10"/>
            <color rgb="FF000000"/>
            <rFont val="Calibri"/>
            <family val="2"/>
            <scheme val="minor"/>
          </rPr>
          <t>These ratings are subjective. Try to stay as accurate and impartial as possible.</t>
        </r>
        <r>
          <rPr>
            <sz val="10"/>
            <color rgb="FF000000"/>
            <rFont val="Calibri"/>
            <family val="2"/>
            <scheme val="minor"/>
          </rPr>
          <t xml:space="preserve">
</t>
        </r>
      </text>
    </comment>
    <comment ref="C78" authorId="0" shapeId="0" xr:uid="{44B64568-159E-FC49-9DD5-FF04110EBBFF}">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List>
</comments>
</file>

<file path=xl/sharedStrings.xml><?xml version="1.0" encoding="utf-8"?>
<sst xmlns="http://schemas.openxmlformats.org/spreadsheetml/2006/main" count="578" uniqueCount="459">
  <si>
    <t xml:space="preserve">VFM Toolkit </t>
  </si>
  <si>
    <t>For more information and enquiries please contact mehdi.shiva@bsg.ox.ac.uk or golab@bsg.ox.ac.uk</t>
  </si>
  <si>
    <t xml:space="preserve">This VFM toolkit provides public managers with a summary of the economic validity of a project at the planning stage. The toolkit introduces a step-by-step and structured framework for assessing the Value for Money using the 4Es criteria: Economy, Efficiency, Effectiveness and Equity. This toolkit, at the current version, is intended for learning and self-assessment and should not be taken as the sole source for decision making.
</t>
  </si>
  <si>
    <t>Worksheet</t>
  </si>
  <si>
    <t>Description</t>
  </si>
  <si>
    <t>Intro</t>
  </si>
  <si>
    <t>This worksheet gives an introduction and overview of the VfM process</t>
  </si>
  <si>
    <t>Data checklist</t>
  </si>
  <si>
    <t>Start here to fill out the basic details and make a check of the data you have on hand. This sheet presents an overview of the various data points in the VfM analysis, which you should attempt to gather in order to complete the assessment.</t>
  </si>
  <si>
    <t>Quantitative Calculator</t>
  </si>
  <si>
    <t>A tool to assist with a high-level quantitative assessment of your inputs, outputs, outcomes, and equity metrics.</t>
  </si>
  <si>
    <t xml:space="preserve">Qualitative Assessment </t>
  </si>
  <si>
    <t>A self-assessment instrument to assure the quality of project. This will output an aggregated set of qualitative metrics.</t>
  </si>
  <si>
    <t>SIB specific estimates</t>
  </si>
  <si>
    <t>Further analytical tools to assist with evaluating Social Impact Bonds.</t>
  </si>
  <si>
    <t>Summary</t>
  </si>
  <si>
    <t>This printable worksheet gives a summary of your VfM metrics, along with an optional benchmark summary.</t>
  </si>
  <si>
    <t>For citation, please use: GO Lab (2021). GO Lab-CIPFA Value for Money toolkit [beta]. Government Outcomes Lab, University of Oxford, Blavatnik School of Government.</t>
  </si>
  <si>
    <t>VFM Data Checklist</t>
  </si>
  <si>
    <t>Return to Intro</t>
  </si>
  <si>
    <t>Programme:</t>
  </si>
  <si>
    <t>Assessment details</t>
  </si>
  <si>
    <t xml:space="preserve">Name ↓ </t>
  </si>
  <si>
    <t xml:space="preserve">Position ↓ </t>
  </si>
  <si>
    <t>Timelines</t>
  </si>
  <si>
    <t xml:space="preserve">Assessment date ↓ </t>
  </si>
  <si>
    <t xml:space="preserve">Annualised discount rate ↓ </t>
  </si>
  <si>
    <t>Stage of project</t>
  </si>
  <si>
    <t>Project planning (proposal)</t>
  </si>
  <si>
    <t xml:space="preserve">Number of target participants ↓ </t>
  </si>
  <si>
    <t xml:space="preserve">Projected referral rate ↓ </t>
  </si>
  <si>
    <t xml:space="preserve">Projected engagement rate ↓ </t>
  </si>
  <si>
    <t xml:space="preserve">Start here to understand the quantitative and qualitative information you will need to gather for your VfM analysis. You can use this as a checklist to make sure you are on track with your data gathering. The Quantitative Calculator tab can give further details, and can also be a useful place to store the data itself in an organised manner. 
</t>
  </si>
  <si>
    <t>Examples</t>
  </si>
  <si>
    <t>Tips</t>
  </si>
  <si>
    <t xml:space="preserve">Complete? </t>
  </si>
  <si>
    <r>
      <t xml:space="preserve">Notes: </t>
    </r>
    <r>
      <rPr>
        <sz val="10"/>
        <rFont val="Calibri"/>
        <family val="2"/>
        <scheme val="minor"/>
      </rPr>
      <t>Use this section to fill in any notes on your data.</t>
    </r>
  </si>
  <si>
    <t xml:space="preserve">Z. MISC
</t>
  </si>
  <si>
    <t>Z1</t>
  </si>
  <si>
    <t>Project objectives</t>
  </si>
  <si>
    <t>Lay out the main objectives your project will try to attain.</t>
  </si>
  <si>
    <t>Let's use a possible example project aiming to improve mental health amongst the vulnerable, through counseling and psychiatric referrals.</t>
  </si>
  <si>
    <t>Z2</t>
  </si>
  <si>
    <t>Time discount factor</t>
  </si>
  <si>
    <t xml:space="preserve">Time-varying projects may require the use of time discounting, if you are using past data or future projections. It is important to determine the structure of your discounting over time.
</t>
  </si>
  <si>
    <t xml:space="preserve">How much do you value costs or benefits realized this year versus next year versus in five years? 
The standard discount rate is 3.5 per cent per annum in real terms. This means that a gain worth £1 today is worth £.965 next year. </t>
  </si>
  <si>
    <t>Use Bank of England's inflation calculator.</t>
  </si>
  <si>
    <t>Programme timeline</t>
  </si>
  <si>
    <t xml:space="preserve">You will need to know the rough project timeline for these projections. Define the project timeline, general deadlines, and any contingencies associated with this. </t>
  </si>
  <si>
    <t>List the start date, commissioning deadline, reporting periods, etc.</t>
  </si>
  <si>
    <t>Z3</t>
  </si>
  <si>
    <t>Total target users</t>
  </si>
  <si>
    <t xml:space="preserve">How many total users could benefit from this programme? </t>
  </si>
  <si>
    <t>In our example, perhaps 1,000 people in the local area suffer from poor mental health and qualify for the programme.</t>
  </si>
  <si>
    <t>Z4</t>
  </si>
  <si>
    <t>Expected referred users</t>
  </si>
  <si>
    <t xml:space="preserve">Estimate the number of target users likely to be referred. </t>
  </si>
  <si>
    <t>Our example programme may be able to get 800 referrals.</t>
  </si>
  <si>
    <t>Z5</t>
  </si>
  <si>
    <t>Expected engaged users</t>
  </si>
  <si>
    <t>Using priors, estimate the amount of referrals which turn into real programme engagement.</t>
  </si>
  <si>
    <t xml:space="preserve">Perhaps 300 out of 800 referrals decide to engage with the scheme. </t>
  </si>
  <si>
    <t>Z6</t>
  </si>
  <si>
    <t>Commissioning method</t>
  </si>
  <si>
    <t>Determine the structure of this programme's payments.</t>
  </si>
  <si>
    <t xml:space="preserve">Social impact bond, payment-by-results, fee-for-service, etc. The ideal choice may vary depending on provider options, data availability, etc. </t>
  </si>
  <si>
    <t>Z7</t>
  </si>
  <si>
    <t>Comparator project</t>
  </si>
  <si>
    <t xml:space="preserve">If possible, find a comparable project to use as a benchmark, and gather data to compare with your proposed project. </t>
  </si>
  <si>
    <t>A comparable programme could be one with a similar mandate in a different locale, or a previous project from your local area.</t>
  </si>
  <si>
    <t>Try to come up with at least one comparator project to use as a benchmark. If you can, collect the below data for each field. Use historic data or refer to unit cost databases.</t>
  </si>
  <si>
    <t>A. ECONOMY</t>
  </si>
  <si>
    <t>A1</t>
  </si>
  <si>
    <t>Key cost drivers</t>
  </si>
  <si>
    <t>Compile a list of all likely cost drivers for this programme, as well as a basic procurement plan for all necessary resources.</t>
  </si>
  <si>
    <t>Different cost drivers include staff, procurement, management and evaluation, outcome payment, etc.</t>
  </si>
  <si>
    <t>A2</t>
  </si>
  <si>
    <t>Per-unit basis of your key cost drivers</t>
  </si>
  <si>
    <t>Define what a "unit" is for each cost, and predict the amount of units your project will use.</t>
  </si>
  <si>
    <t xml:space="preserve">Staff unit might be annual salary for the average team member. Outcome payment might be per-outcome. </t>
  </si>
  <si>
    <t>A3</t>
  </si>
  <si>
    <t>Total cost for each cost driver</t>
  </si>
  <si>
    <t>Set out your budget for each cost driver.</t>
  </si>
  <si>
    <t xml:space="preserve">How much do you plan to spend total on salaries, overhead, procurement, etc? </t>
  </si>
  <si>
    <t>See GMA unit cost database or CIPFA's VfM Toolkit for output and outcome unit costs.</t>
  </si>
  <si>
    <t>A4</t>
  </si>
  <si>
    <t>Monitoring and budget assessment plan</t>
  </si>
  <si>
    <t xml:space="preserve">Formulate a plan to collect cost-related data, monitor inputs, and alter the budget if necessary. </t>
  </si>
  <si>
    <t xml:space="preserve">Think about how you will collect data, the time frame for making budgetary changes, etc. </t>
  </si>
  <si>
    <t>B. EFFICIENCY</t>
  </si>
  <si>
    <t>B1</t>
  </si>
  <si>
    <t xml:space="preserve">Key outputs </t>
  </si>
  <si>
    <t>Compile a list of all likely outputs for this programme.</t>
  </si>
  <si>
    <t>A mental health programme might measure the total hours of counseling given as one output.</t>
  </si>
  <si>
    <t>B2</t>
  </si>
  <si>
    <t>Per-unit basis of your key outputs</t>
  </si>
  <si>
    <t>Define what a "unit" is for each output.</t>
  </si>
  <si>
    <t>In the above example, one hour of counseling might be a unit.</t>
  </si>
  <si>
    <t>B3</t>
  </si>
  <si>
    <t>Per-unit valuation per output</t>
  </si>
  <si>
    <t>It is expected that you pay for a number of outputs apart from the final outcomes. How much do you value a unit of each output? Define this clearly.</t>
  </si>
  <si>
    <t>Perhaps the local authority defines an hour of counseling provided as worth £5. Another possible output for this scheme, one person enrolled, is valued at £14 per month.</t>
  </si>
  <si>
    <t>B4</t>
  </si>
  <si>
    <t>Chances of successful output per engaged user</t>
  </si>
  <si>
    <t xml:space="preserve">This is the predicted or expected rate of success in terms of output per engaged user. </t>
  </si>
  <si>
    <t xml:space="preserve">For instance, if a previous programme acheived the desired outputs for 5 participants out of 10, the success rate is (5÷10)×100 = 50% </t>
  </si>
  <si>
    <t>B5</t>
  </si>
  <si>
    <t>Output monitoring and payment plan</t>
  </si>
  <si>
    <t xml:space="preserve">Formulate a plan to monitor project outputs, and define how you will pay for them. </t>
  </si>
  <si>
    <t>If the local authority defines an hour of counseling as worth £5, they might require a provider to submit monthly totals of counseling provided,  and pay on that basis. They may also have random auditing to ensure correct reporting.</t>
  </si>
  <si>
    <t>C. EFFECTIVENESS</t>
  </si>
  <si>
    <t>C1</t>
  </si>
  <si>
    <t xml:space="preserve">Key outcomes </t>
  </si>
  <si>
    <t>Compile a list of all likely outcomes for this programme.</t>
  </si>
  <si>
    <t>A mental health programme might track improvements in subjective well-being scores as outcomes.</t>
  </si>
  <si>
    <t>C2</t>
  </si>
  <si>
    <t>Per-unit basis of your key outcomes</t>
  </si>
  <si>
    <t>Define what a "unit" is for each outcome.</t>
  </si>
  <si>
    <t>In the above example, on a 10-point well-being scale, an outcome unit might be a 1-point improvement over the pre-treatment level, sustained for one month.</t>
  </si>
  <si>
    <t>C3</t>
  </si>
  <si>
    <t>Per-unit valuation per outcome</t>
  </si>
  <si>
    <t>It is expected that you pay for outomes. How much do you value each outcome? Define this clearly.</t>
  </si>
  <si>
    <t>Perhaps the local authority defines a 1-point improvement as worth £8.</t>
  </si>
  <si>
    <t>C4</t>
  </si>
  <si>
    <t>Output-to-outcome conversion rate</t>
  </si>
  <si>
    <t xml:space="preserve">In OBCs, it is expeced that outcomes are the focus and outputs play an intermediary role. For each pairing of outputs and outcomes, estimate the extent to which they are related. </t>
  </si>
  <si>
    <t xml:space="preserve">In our example, perhaps 10 hours of counseling would on average lead to a 1 point improvement. This is a 10% conversion rate for this pairing. Meanwhile, our other output of one person enrolled might be different: perhaps 50% of people see a 1-point improvement on average. This would be a 50% conversation rate for that pairing. </t>
  </si>
  <si>
    <t>C5</t>
  </si>
  <si>
    <t>Consider possible spillovers and second-order outcomes</t>
  </si>
  <si>
    <t xml:space="preserve">Your programme may produce both positive and negative effects outside of the planned outputs and outcomes. Spend some time considering what these might be. </t>
  </si>
  <si>
    <t xml:space="preserve">Reducing mental health problems may result in fewer incidences of domestic violence, and may impact family separation rates in the area. </t>
  </si>
  <si>
    <t>D. EQUITY</t>
  </si>
  <si>
    <t>D1</t>
  </si>
  <si>
    <t>Equity components for the programme</t>
  </si>
  <si>
    <t xml:space="preserve">Define the most important equity components you want to track. </t>
  </si>
  <si>
    <t>These include characteristics that make participants on the programme vulnerable such as living in rural area, HIV status, disability status, income level, gender</t>
  </si>
  <si>
    <t>D2</t>
  </si>
  <si>
    <t>Programme level equity weighting</t>
  </si>
  <si>
    <t>We will come up with an aggregate indicator of equity to track and report. This will be a weighted average of your equity components compared to your equity goals. Its composition depends on your preferences as an organisation.</t>
  </si>
  <si>
    <t xml:space="preserve">Consider the proportion of your equity concerns which fall under various categories: targeting the vulnerable, disability status, gender, etc. </t>
  </si>
  <si>
    <t>VFM Quantitative Assessment Calculator</t>
  </si>
  <si>
    <t>Assessment done by:</t>
  </si>
  <si>
    <t xml:space="preserve">Stage of project: </t>
  </si>
  <si>
    <t>A.i ECONOMY: 
Are inputs of appropriate quality bought at a minimised price?</t>
  </si>
  <si>
    <t>Cost Drivers</t>
  </si>
  <si>
    <t>Unit of analysis</t>
  </si>
  <si>
    <t>Number of Units</t>
  </si>
  <si>
    <t>Project year</t>
  </si>
  <si>
    <t>Average unit costs</t>
  </si>
  <si>
    <t>Average unit costs (discounted to year 1)</t>
  </si>
  <si>
    <t>Total costs</t>
  </si>
  <si>
    <t>A.i.1</t>
  </si>
  <si>
    <r>
      <t xml:space="preserve">Cost Driver 1: Ordinary costs </t>
    </r>
    <r>
      <rPr>
        <sz val="12"/>
        <color rgb="FF002060"/>
        <rFont val="Calibri"/>
        <family val="2"/>
      </rPr>
      <t>(replace with cost driver, for example management, evaluation, procurement, other transaction costs, outcome payment, return to the investor...)</t>
    </r>
  </si>
  <si>
    <t>e.g. individuals, outcomes</t>
  </si>
  <si>
    <t xml:space="preserve">Predict the amount of units your project will require. </t>
  </si>
  <si>
    <t xml:space="preserve">Which year of the project is this cost incurred? </t>
  </si>
  <si>
    <t>(not discounted)</t>
  </si>
  <si>
    <t>(discounted)</t>
  </si>
  <si>
    <t>A.i.1.1</t>
  </si>
  <si>
    <t>A.i.1.2</t>
  </si>
  <si>
    <t>A.i.1.3</t>
  </si>
  <si>
    <t>A.i.1.4</t>
  </si>
  <si>
    <t>A.i.1.5</t>
  </si>
  <si>
    <t/>
  </si>
  <si>
    <t>Cost Driver 1 - sub-total</t>
  </si>
  <si>
    <t>A.i.2</t>
  </si>
  <si>
    <t>Cost Driver 2: Output Payments</t>
  </si>
  <si>
    <t>A.i.2.1</t>
  </si>
  <si>
    <t>A.i.2.2</t>
  </si>
  <si>
    <t>A.i.2.3</t>
  </si>
  <si>
    <t>A.i.2.4</t>
  </si>
  <si>
    <t>A.i.2.5</t>
  </si>
  <si>
    <t>Cost Driver 2 - sub-total</t>
  </si>
  <si>
    <t>A.i.3</t>
  </si>
  <si>
    <t>Cost Driver 3: Outcome Payments</t>
  </si>
  <si>
    <t>A.i.3.1</t>
  </si>
  <si>
    <t>A.i.3.2</t>
  </si>
  <si>
    <t>A.i.3.3</t>
  </si>
  <si>
    <t>A.i.3.4</t>
  </si>
  <si>
    <t>A.i.3.5</t>
  </si>
  <si>
    <t>Cost Driver 3 - sub-total</t>
  </si>
  <si>
    <t xml:space="preserve">Total cost </t>
  </si>
  <si>
    <t xml:space="preserve">B.i EFFICIENCY: 
 How well are inputs converted into outputs? </t>
  </si>
  <si>
    <t>Output</t>
  </si>
  <si>
    <t>Year</t>
  </si>
  <si>
    <t>Predicted engaged users</t>
  </si>
  <si>
    <t>Per-unit valuation</t>
  </si>
  <si>
    <t>Units output per user, if successful</t>
  </si>
  <si>
    <t>Predicted rate of output delivery</t>
  </si>
  <si>
    <t>Predicted Output Units</t>
  </si>
  <si>
    <t>Per-unit valuation (discounted)</t>
  </si>
  <si>
    <t>Total value</t>
  </si>
  <si>
    <t>B.i.1</t>
  </si>
  <si>
    <t>Output 1</t>
  </si>
  <si>
    <t>(undiscounted)</t>
  </si>
  <si>
    <t>(if successful)</t>
  </si>
  <si>
    <t>B.i.1.1</t>
  </si>
  <si>
    <t>B.i.1.2</t>
  </si>
  <si>
    <t>B.i.1.3</t>
  </si>
  <si>
    <t>B.i.1.4</t>
  </si>
  <si>
    <t>B.i.1.5</t>
  </si>
  <si>
    <t>Output 1- sub-total</t>
  </si>
  <si>
    <t>B.i.2</t>
  </si>
  <si>
    <t>Output 2</t>
  </si>
  <si>
    <t>B.i.2.1</t>
  </si>
  <si>
    <t>B.i.2.2</t>
  </si>
  <si>
    <t>B.i.2.3</t>
  </si>
  <si>
    <t>B.i.2.4</t>
  </si>
  <si>
    <t>B.i.2.5</t>
  </si>
  <si>
    <t>Output 2- sub-total</t>
  </si>
  <si>
    <t>B.i.3</t>
  </si>
  <si>
    <t>Output 3</t>
  </si>
  <si>
    <t>B.i.3.1</t>
  </si>
  <si>
    <t>B.i.3.2</t>
  </si>
  <si>
    <t>B.i.3.3</t>
  </si>
  <si>
    <t>B.i.3.4</t>
  </si>
  <si>
    <t>B.i.3.5</t>
  </si>
  <si>
    <t>Output 3- sub-total</t>
  </si>
  <si>
    <t>Total output value</t>
  </si>
  <si>
    <t xml:space="preserve">C.i EFFECTIVENESS: 
How well do those outputs achieve outcomes? </t>
  </si>
  <si>
    <t>Outcome</t>
  </si>
  <si>
    <t>Most relevant output or outcome</t>
  </si>
  <si>
    <t>Units of outcome per output</t>
  </si>
  <si>
    <t>Predicted output:outcome conversion rate</t>
  </si>
  <si>
    <t>Predicted Outcome Units</t>
  </si>
  <si>
    <t>C.i.1</t>
  </si>
  <si>
    <t>Outcome 1</t>
  </si>
  <si>
    <t xml:space="preserve"> (undiscounted)</t>
  </si>
  <si>
    <t>(discounted, calculated)</t>
  </si>
  <si>
    <t>C.i.1.1</t>
  </si>
  <si>
    <t>C.i.1.2</t>
  </si>
  <si>
    <t>C.i.1.3</t>
  </si>
  <si>
    <t>C.i.1.4</t>
  </si>
  <si>
    <t>C.i.1.5</t>
  </si>
  <si>
    <t>Outcome 1- sub-total</t>
  </si>
  <si>
    <t>C.i.2</t>
  </si>
  <si>
    <t>Outcome 2</t>
  </si>
  <si>
    <t>C.i.2.1</t>
  </si>
  <si>
    <t>C.i.2.2</t>
  </si>
  <si>
    <t>C.i.2.3</t>
  </si>
  <si>
    <t>C.i.2.4</t>
  </si>
  <si>
    <t>C.i.2.5</t>
  </si>
  <si>
    <t>Outcome 2- sub-total</t>
  </si>
  <si>
    <t>C.i.3</t>
  </si>
  <si>
    <t>Outcome 3</t>
  </si>
  <si>
    <t>C.i.3.1</t>
  </si>
  <si>
    <t>C.i.3.2</t>
  </si>
  <si>
    <t>C.i.3.3</t>
  </si>
  <si>
    <t>C.i.3.4</t>
  </si>
  <si>
    <t>C.i.3.5</t>
  </si>
  <si>
    <t>Outcome 3- sub-total</t>
  </si>
  <si>
    <t>Total outcome value</t>
  </si>
  <si>
    <t>D.i EQUITY
 How well do the activities reach all people that they are intended to?</t>
  </si>
  <si>
    <t>Criterion weighting</t>
  </si>
  <si>
    <t>Indicator Weighting</t>
  </si>
  <si>
    <t>Indicator projected value</t>
  </si>
  <si>
    <t>Indicator goal</t>
  </si>
  <si>
    <t>Indicator percentage achieved</t>
  </si>
  <si>
    <t>Weighted equity metric</t>
  </si>
  <si>
    <t>D.i.1</t>
  </si>
  <si>
    <t>Equity Criterion 1: Vulnerable targeting</t>
  </si>
  <si>
    <t>For an overall metric, assign a weight to each criterion category. These should sum to 1</t>
  </si>
  <si>
    <t xml:space="preserve">Assign a weight to each indicator in the category (should subtotal to 100%, adjust weights if not) </t>
  </si>
  <si>
    <t>Put the projected project data point in this column.</t>
  </si>
  <si>
    <t>Set the goal you would ideally hit for this indicator.</t>
  </si>
  <si>
    <t>D.i.1.1</t>
  </si>
  <si>
    <t>D.i.1.2</t>
  </si>
  <si>
    <t>D.i.1.3</t>
  </si>
  <si>
    <t>D.i.1.4</t>
  </si>
  <si>
    <t>D.i.1.5</t>
  </si>
  <si>
    <t>D.i.2</t>
  </si>
  <si>
    <t>Equity Criterion 2: Minority outreach</t>
  </si>
  <si>
    <t>D.i.2.1</t>
  </si>
  <si>
    <t>D.i.2.2</t>
  </si>
  <si>
    <t>D.i.2.3</t>
  </si>
  <si>
    <t>D.i.2.4</t>
  </si>
  <si>
    <t>D.i.2.5</t>
  </si>
  <si>
    <t>D.i.3</t>
  </si>
  <si>
    <t>Equity Criterion 3:  Disabled and other outreach</t>
  </si>
  <si>
    <t>D.i.3.1</t>
  </si>
  <si>
    <t>D.i.3.2</t>
  </si>
  <si>
    <t>D.i.3.3</t>
  </si>
  <si>
    <t>D.i.3.4</t>
  </si>
  <si>
    <t>D.i.3.5</t>
  </si>
  <si>
    <t>Total equity metric</t>
  </si>
  <si>
    <t xml:space="preserve">VFM Qualitative Assessment </t>
  </si>
  <si>
    <t>This qualitative tool provides public managers with a step-by-step and structured framework for assessing the Value for Money using the 4Es criteria: Economy, Efficiency, Effectiveness and Equity. You should review the programme documents and procedures as well as have discussions with the relevant stakeholders. Notably, the list of sub-criteria for each criteria is not prescriptive or mandatory––it may be adjusted based on the organisation's needs. 
Give a score to each sub-criteria based on the following rating system:</t>
  </si>
  <si>
    <t>Poor</t>
  </si>
  <si>
    <t>Adequate</t>
  </si>
  <si>
    <t>Good</t>
  </si>
  <si>
    <t>Excellent</t>
  </si>
  <si>
    <t>n/a</t>
  </si>
  <si>
    <t xml:space="preserve">not aplicable (or delete unnecessary sub-criteria completely) </t>
  </si>
  <si>
    <t xml:space="preserve">
You should develop standards for each score and allocated scores should be explained in the Rating justification column.
Use the following to interpret the average score for each category: 
1-2 = need futher preparation 
2-3 = consider further preparation 
3-4 = adequately prepared
Note: Fill white cells only.</t>
  </si>
  <si>
    <t>A.ii ECONOMY: 
Are inputs of appropriate quality bought at a minimised price?</t>
  </si>
  <si>
    <t>Assessed sub-criteria</t>
  </si>
  <si>
    <t>Source reference</t>
  </si>
  <si>
    <t>Rating</t>
  </si>
  <si>
    <t>Rating justification</t>
  </si>
  <si>
    <t>A.ii.1</t>
  </si>
  <si>
    <t>Is resource allocation linked to previous performance data in a similar context?</t>
  </si>
  <si>
    <t xml:space="preserve">Assess whether the programme’s budget is justified using data from similar programmes. </t>
  </si>
  <si>
    <t>A.ii.2</t>
  </si>
  <si>
    <t>Are the costs of data collection/analysis/validation appropriate (and in proportion) to the intervention and the ultimate benefits of the data?</t>
  </si>
  <si>
    <t xml:space="preserve">Data collection should not be too costly. For programmes where these costs are unavoidably higher, they must be clearly justified.  </t>
  </si>
  <si>
    <t>A.ii.3</t>
  </si>
  <si>
    <t>Is budget planned to be monitored regularly?</t>
  </si>
  <si>
    <t xml:space="preserve">Check if the budget will be monitored on at least a monthly basis. Proper budget monitoring helps to minimise costs. </t>
  </si>
  <si>
    <t>A.ii.4</t>
  </si>
  <si>
    <t xml:space="preserve">Is the sourcing strategy justified?  </t>
  </si>
  <si>
    <t>A good sourcing strategy ensures the proper identification, assessment and engagement of suppliers for the planned activities. Sourcing strategy could be input based (grants and in-house), activity based (fee-for services), output-based (pay for result), or outcome-based (OBC or SIB). Consider how competitive the supplier market is and if better prices can be leveraged. Our Sourcing Guide (Link to Sourcing Guide) outlines this process.</t>
  </si>
  <si>
    <t>A.ii.5</t>
  </si>
  <si>
    <t xml:space="preserve">Are procurement guidelines for selecting providers followed? </t>
  </si>
  <si>
    <t>A robust and competitive procurement process ensures significant cost reductions and management, and that risks to outputs/outcomes identified, assessed and minimised.</t>
  </si>
  <si>
    <t>Are service providers only paid for results achieved?</t>
  </si>
  <si>
    <t>Assess if data management systems and processes are able to capture accurate, reliable and timely information on outcomes achieved, and the number of participants attached to the programme, to ensure providers are only paid for results achieved.</t>
  </si>
  <si>
    <t>Are the reasons for using an outcome-based payment scheme over alternatives justified?</t>
  </si>
  <si>
    <t xml:space="preserve">The success of an outcome-based payment scheme depends on the environment in which the programme is operating. For instance, an outcome-based payment scheme is most likely to succeed if outcomes can be measured and attributed to the interventions. The economy condition of VfM may be undermined if an outcome-based payment scheme is applied inappropriately given that there will be additional costs to monitor the risks associated with the quality of the programme. </t>
  </si>
  <si>
    <t>A.ii.6</t>
  </si>
  <si>
    <t>Are the reasons for using social impact bond (SIB) justified? </t>
  </si>
  <si>
    <t>A.ii.7</t>
  </si>
  <si>
    <t>A.ii.8</t>
  </si>
  <si>
    <t>A.ii.9</t>
  </si>
  <si>
    <t>Average score</t>
  </si>
  <si>
    <t>Overall summary: Economy</t>
  </si>
  <si>
    <t>B.ii EFFICIENCY: 
 How well are inputs converted into outputs?</t>
  </si>
  <si>
    <t>Assessed Standard</t>
  </si>
  <si>
    <t>B.ii.1</t>
  </si>
  <si>
    <t>Are assumptions (from the activities to the output) consistent with the programme's theory of change?</t>
  </si>
  <si>
    <t>Examine if sufficient activities (quality and quantity) are planned to produce the output and whether targets for the output are appropriate. Assess if indicators are described accurately and are inexpensive, reproducible and usable as a means for monitoring.</t>
  </si>
  <si>
    <t>B.ii.2</t>
  </si>
  <si>
    <t xml:space="preserve">Do we have clear and realistic milestones, timelines and targets built on a baseline? </t>
  </si>
  <si>
    <t>Assess the likelihood of the programme delivery in a timely manner, in line with output indicators and their expected targets while responding to contextual changes.</t>
  </si>
  <si>
    <t>B.ii.3</t>
  </si>
  <si>
    <t xml:space="preserve">Have different alternatives for delivering the programme and respective benefits and costs been considered? </t>
  </si>
  <si>
    <t>Examine whether the programme’s objective and expected outputs justify the cost to be invested compared to similar programmes. Alternatives could provide the means to achieve the same for less cost. Moreover, performance might be greater for the same cost.</t>
  </si>
  <si>
    <t>B.ii.4</t>
  </si>
  <si>
    <t>Are there systems in place for systematically monitoring, evaluating, and managing the programme?</t>
  </si>
  <si>
    <t xml:space="preserve">Consider if systems are in place to systematically monitor progress against set outputs and targets as well as the progress and quality of activities to be implemented. </t>
  </si>
  <si>
    <t>B.ii.5</t>
  </si>
  <si>
    <t>Are there monitoring tools and planning in place to mitigate risks and make timely adjustments?</t>
  </si>
  <si>
    <t xml:space="preserve">Examine if the risk analysis and mitigation strategy cover the key threats and overall risk level of the programme as well as any perverse incentives (e.g. to carry on with the cheaper/quicker approach rather than the most suitable). For instance, if outcomes seem harder to achieve, either because the cohort is difficult to help or because the desired level of improvement is high, then the probability of achieving outcomes will be lower, and the contract will be deemed riskier – and risk demands compensation. </t>
  </si>
  <si>
    <t>B.ii.6</t>
  </si>
  <si>
    <t>What economies of scale have you been able to identify in the delivery of your programme?</t>
  </si>
  <si>
    <t>Check if the cost per participant reduces if you were to increase the scale of the project. If so, provide justifications for why a larger programme is not targeted.</t>
  </si>
  <si>
    <t>B.ii.7</t>
  </si>
  <si>
    <t>B.ii.8</t>
  </si>
  <si>
    <t>B.ii.9</t>
  </si>
  <si>
    <t>Overall summary: Efficiency</t>
  </si>
  <si>
    <t xml:space="preserve">C.ii EFFECTIVENESS: 
How well do those outputs achieve outcomes? </t>
  </si>
  <si>
    <t>C.ii.1</t>
  </si>
  <si>
    <t>Are the programme’s objectives realistic and clearly defined?</t>
  </si>
  <si>
    <t xml:space="preserve">Checking this allows you to assess whether the programme’s objectives can be achieved as the effect of the programme.  Examine whether the main assumptions from the output to the programme’s objective are accurately perceived. Consider if the output planned is sufficient to achieve the project objectives as well as the factors that impede the achievement of the project objective. </t>
  </si>
  <si>
    <t>C.ii.2</t>
  </si>
  <si>
    <t xml:space="preserve">Is there a clear theory of change based on evidence? </t>
  </si>
  <si>
    <t>The theory of change should show that outputs are necessary and sufficient to deliver the desired outcomes.  Identify the elements of the theory of change that are the weakest and assess whether the programme’s activities can overcome these weaknesses. Follow Step 10 of PIN’s VFM Guide approach to identify the strength of the evidence to show how effective each output is at reaching the outcome.</t>
  </si>
  <si>
    <t>C.ii.3</t>
  </si>
  <si>
    <t>Are the outcome and impact indicators relevant and robust?</t>
  </si>
  <si>
    <t xml:space="preserve">Relevant indicators are clear, rule-driven, causally linked and accurately expresses the programme’s objective. </t>
  </si>
  <si>
    <t>C.ii.4</t>
  </si>
  <si>
    <t>Does the programme have leverage, replication potential and offer wider benefits?</t>
  </si>
  <si>
    <t>Assess the leverage of other activities and the wider financial and non-financial benefits of the programme. Is there any evidence that shows significant potential for expansion or replication?</t>
  </si>
  <si>
    <t>C.ii.5</t>
  </si>
  <si>
    <t xml:space="preserve">Can you demonstrate the additionality of the progamme’s activities? </t>
  </si>
  <si>
    <t xml:space="preserve">Is there a plan in place to measure ‘additionality’ and check ‘attribution’? Changes could happen over time due to external factors. Understand what would happen without the programme and whether there are externalities that will accrue to participants as a result of the planned activities. </t>
  </si>
  <si>
    <t>C.ii.6</t>
  </si>
  <si>
    <t xml:space="preserve">Will the programme be sustainable over the long-term? </t>
  </si>
  <si>
    <t>Consider the factors (e.g. behavioural change approach, feasibility study, exit strategy) that ensures a better chance of outputs turning into outcomes.</t>
  </si>
  <si>
    <t>C.ii.7</t>
  </si>
  <si>
    <t>Will the programme generate important learning?</t>
  </si>
  <si>
    <t xml:space="preserve">Examine if the programme contributes to a knowledge gap and how important lessons will be shared to stakeholders. 
</t>
  </si>
  <si>
    <t>C.ii.8</t>
  </si>
  <si>
    <t>C.ii.9</t>
  </si>
  <si>
    <t>C.ii.10</t>
  </si>
  <si>
    <t>Overall summary: Effectiveness</t>
  </si>
  <si>
    <t>D.ii EQUITY
 How well do the activities reach all people that they are intended to?</t>
  </si>
  <si>
    <t>D.ii.1</t>
  </si>
  <si>
    <t xml:space="preserve">Does the commissioning method impact equity more, relative to alternative methods? </t>
  </si>
  <si>
    <t>Consider any perverse incentives that occur in an OBC design that might be avoided in a conventional contract and vice versa.</t>
  </si>
  <si>
    <t>Were all relevant stakeholders involved in the programme design?</t>
  </si>
  <si>
    <t>Participatory planning and decision-making ensure that all stakeholders (including the most marginalised groups, target groups, providers) identify core equity challenges and how to address them.</t>
  </si>
  <si>
    <t>D.ii.3</t>
  </si>
  <si>
    <t>Was there a robust targeting criterion in the programme design?</t>
  </si>
  <si>
    <t xml:space="preserve">A robust targeting criterion justifies the selection of participants and enhances a programme’s reach to the most vulnerable groups (e.g., the poor, people with disabilities, gender-sensitivities). </t>
  </si>
  <si>
    <t>D.ii.4</t>
  </si>
  <si>
    <t>Will there be functional complaint and feedback mechanisms?</t>
  </si>
  <si>
    <t xml:space="preserve">Complaints and feedback mechanisms generate evidence on critical needs and provide opportunities for the implementation to adapt accordingly. </t>
  </si>
  <si>
    <t>D.ii.5</t>
  </si>
  <si>
    <t>Are there equity considerations at economy, efficiency and effectiveness levels?</t>
  </si>
  <si>
    <t>This may include sustainable procurement (the cheapest sustainable option rather than the cheapest ones) or local economy enhancement (employing community members rather than more expensive non-local options).</t>
  </si>
  <si>
    <t>D.ii.6</t>
  </si>
  <si>
    <t>D.ii.7</t>
  </si>
  <si>
    <t>D.ii.8</t>
  </si>
  <si>
    <t>Overall summary: Equity</t>
  </si>
  <si>
    <t xml:space="preserve"> SIB Specific Estimates</t>
  </si>
  <si>
    <t>A Cash Flow Assessment for SIB examines how the deployment of the impact bond funding by the investor may affect the investor's returns. This provides public managers with a clear view of IRR and ROI for private investor.</t>
  </si>
  <si>
    <t>Cash Flow Assessment (SIBs)</t>
  </si>
  <si>
    <t>Outflow</t>
  </si>
  <si>
    <t>Inflow</t>
  </si>
  <si>
    <t>Net cash flow</t>
  </si>
  <si>
    <t>Cumulative net cash flow</t>
  </si>
  <si>
    <t>Net Present Value</t>
  </si>
  <si>
    <t>Interest guess</t>
  </si>
  <si>
    <t>On invested</t>
  </si>
  <si>
    <t>IRR</t>
  </si>
  <si>
    <t>IRR lifetime</t>
  </si>
  <si>
    <t>MM lifetime</t>
  </si>
  <si>
    <t>ROI</t>
  </si>
  <si>
    <t xml:space="preserve">A timeline assessment indicates the share of risk involved with public money at any time. The latter the payments, the less risk shouldered by the public sector. </t>
  </si>
  <si>
    <t xml:space="preserve">Outcome Payments across time </t>
  </si>
  <si>
    <t>Outcome Payment</t>
  </si>
  <si>
    <t>Percent</t>
  </si>
  <si>
    <t>Cumulative</t>
  </si>
  <si>
    <t>Total</t>
  </si>
  <si>
    <t>Overall summary: SIB Specific Estimates</t>
  </si>
  <si>
    <t>Summary: A. ECONOMY
Are inputs of appropriate quality bought at a minimised price?</t>
  </si>
  <si>
    <t>Metric</t>
  </si>
  <si>
    <t>Projected value</t>
  </si>
  <si>
    <t>Benchmark Value</t>
  </si>
  <si>
    <t>Source of benchmark</t>
  </si>
  <si>
    <t>Difference</t>
  </si>
  <si>
    <t>A1.1</t>
  </si>
  <si>
    <t>A1.2</t>
  </si>
  <si>
    <t>Average per-participant cost</t>
  </si>
  <si>
    <t>A1.3</t>
  </si>
  <si>
    <t>Total probability adjusted cost</t>
  </si>
  <si>
    <t>A1.4</t>
  </si>
  <si>
    <t>Probability adjusted per-participant cost</t>
  </si>
  <si>
    <t>A1.5</t>
  </si>
  <si>
    <t>Qualitative assessment score</t>
  </si>
  <si>
    <t xml:space="preserve">Summary: B. EFFICIENCY
 How well are inputs converted into outputs? </t>
  </si>
  <si>
    <t>Benchmark value</t>
  </si>
  <si>
    <t>B1.1</t>
  </si>
  <si>
    <t>Per participant output value</t>
  </si>
  <si>
    <t>B1.4</t>
  </si>
  <si>
    <t>Cost-efficiency ratio (cost per output)</t>
  </si>
  <si>
    <t>B1.5</t>
  </si>
  <si>
    <t xml:space="preserve">Summary: C. EFFECTIVENESS
How well do those outputs achieve outcomes? </t>
  </si>
  <si>
    <t>C1.1</t>
  </si>
  <si>
    <t>Per participant outcome value</t>
  </si>
  <si>
    <t>C1.2</t>
  </si>
  <si>
    <t>Cost-effectiveness ratio</t>
  </si>
  <si>
    <t>C1.3</t>
  </si>
  <si>
    <t>Benefit-cost ratio</t>
  </si>
  <si>
    <t>C1.4</t>
  </si>
  <si>
    <t>Summary: D. EQUITY
 How well do the activities reach all people that they are intended to?</t>
  </si>
  <si>
    <t>D1.1</t>
  </si>
  <si>
    <t>Quantitative equity metric</t>
  </si>
  <si>
    <t>D1.2</t>
  </si>
  <si>
    <t>See Table 2.2. of the 'pricing outcomes' on GO Lab –– or People In Need's budget template.</t>
  </si>
  <si>
    <t>use GO Lab's Impact Wayfinder to find guidance on measuring social impact.</t>
  </si>
  <si>
    <t>&lt;------
START HERE! Enter in your project details in white cells, then go through the Data Checklist below to gather the necessary information.</t>
  </si>
  <si>
    <t>&lt;-------  
fill in white cells only</t>
  </si>
  <si>
    <t>This quantitative tool presents public managers a step-by-step method for assessing the Value for Money using the 4Es criteria: Economy, Efficiency, Effectiveness and Equity.   
Note 1: Fill white cells only - Note 2: read notes for column- or cell-specific instructions.</t>
  </si>
  <si>
    <t>Performance should be evaluated against a robust counterfactual in the form of a control group. This would strengthen an organisation’s evidence base for outcome-based payment as a delivery mechanism.</t>
  </si>
  <si>
    <t>Have you identified a robust counterfactual to compare against yours'?</t>
  </si>
  <si>
    <t xml:space="preserve"> Assess whether adding an investor to the model improves performance and how long it will take to generate outcome payments.  The feasibility of a SIB depends on two conditions: delivering cashable resource savings and financing innovation. These two conditions may be satisfied if better outcomes can be achieved at lower costs through a new set of services funded by a SIB compared with alternative forms of commissioning. </t>
  </si>
  <si>
    <t>Committed investment</t>
  </si>
  <si>
    <t>Beta Version -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</si>
</sst>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0;[Red]\(#,##0.00\)"/>
    <numFmt numFmtId="166" formatCode="_-[$£-809]* #,##0.00_-;\-[$£-809]* #,##0.00_-;_-[$£-809]* &quot;-&quot;??_-;_-@_-"/>
    <numFmt numFmtId="167" formatCode="0.0%"/>
  </numFmts>
  <fonts count="70" x14ac:knownFonts="1">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sz val="12"/>
      <name val="Arial"/>
      <family val="2"/>
    </font>
    <font>
      <b/>
      <sz val="14"/>
      <name val="Arial"/>
      <family val="2"/>
    </font>
    <font>
      <b/>
      <sz val="12"/>
      <color theme="0"/>
      <name val="Arial"/>
      <family val="2"/>
    </font>
    <font>
      <sz val="11"/>
      <color theme="1" tint="0.14999847407452621"/>
      <name val="Calibri"/>
      <family val="2"/>
      <charset val="238"/>
      <scheme val="minor"/>
    </font>
    <font>
      <b/>
      <sz val="11"/>
      <color theme="1" tint="0.14999847407452621"/>
      <name val="Calibri"/>
      <family val="2"/>
      <charset val="238"/>
      <scheme val="minor"/>
    </font>
    <font>
      <b/>
      <sz val="16"/>
      <color theme="1"/>
      <name val="Calibri"/>
      <family val="2"/>
      <scheme val="minor"/>
    </font>
    <font>
      <b/>
      <sz val="24"/>
      <color theme="0"/>
      <name val="Calibri"/>
      <family val="2"/>
      <scheme val="minor"/>
    </font>
    <font>
      <sz val="12"/>
      <color theme="5"/>
      <name val="Calibri"/>
      <family val="2"/>
      <scheme val="minor"/>
    </font>
    <font>
      <sz val="11"/>
      <color theme="1"/>
      <name val="Calibri"/>
      <family val="2"/>
      <scheme val="minor"/>
    </font>
    <font>
      <b/>
      <sz val="11"/>
      <color theme="1"/>
      <name val="Calibri"/>
      <family val="2"/>
      <scheme val="minor"/>
    </font>
    <font>
      <sz val="12"/>
      <color rgb="FFC00000"/>
      <name val="Calibri"/>
      <family val="2"/>
      <scheme val="minor"/>
    </font>
    <font>
      <b/>
      <sz val="12"/>
      <color rgb="FFC00000"/>
      <name val="Calibri"/>
      <family val="2"/>
      <scheme val="minor"/>
    </font>
    <font>
      <sz val="11"/>
      <color rgb="FFC00000"/>
      <name val="Calibri"/>
      <family val="2"/>
      <scheme val="minor"/>
    </font>
    <font>
      <b/>
      <sz val="22"/>
      <color rgb="FFFF0000"/>
      <name val="Calibri"/>
      <family val="2"/>
      <scheme val="minor"/>
    </font>
    <font>
      <u/>
      <sz val="12"/>
      <color theme="10"/>
      <name val="Calibri"/>
      <family val="2"/>
      <scheme val="minor"/>
    </font>
    <font>
      <b/>
      <sz val="12"/>
      <color rgb="FFFF0000"/>
      <name val="Calibri"/>
      <family val="2"/>
      <scheme val="minor"/>
    </font>
    <font>
      <b/>
      <sz val="12"/>
      <color theme="0"/>
      <name val="Calibri"/>
      <family val="2"/>
    </font>
    <font>
      <sz val="12"/>
      <color theme="1"/>
      <name val="Calibri"/>
      <family val="2"/>
    </font>
    <font>
      <b/>
      <sz val="12"/>
      <color theme="1"/>
      <name val="Calibri"/>
      <family val="2"/>
    </font>
    <font>
      <sz val="12"/>
      <color rgb="FFFFFFFF"/>
      <name val="Calibri"/>
      <family val="2"/>
      <scheme val="minor"/>
    </font>
    <font>
      <sz val="12"/>
      <color rgb="FFFF0000"/>
      <name val="Calibri"/>
      <family val="2"/>
      <scheme val="minor"/>
    </font>
    <font>
      <sz val="12"/>
      <color rgb="FF000000"/>
      <name val="Calibri"/>
      <family val="2"/>
      <scheme val="minor"/>
    </font>
    <font>
      <b/>
      <sz val="12"/>
      <color rgb="FF002060"/>
      <name val="Calibri"/>
      <family val="2"/>
    </font>
    <font>
      <sz val="8"/>
      <name val="Calibri"/>
      <family val="2"/>
      <scheme val="minor"/>
    </font>
    <font>
      <sz val="12"/>
      <color rgb="FF002060"/>
      <name val="Calibri"/>
      <family val="2"/>
    </font>
    <font>
      <sz val="11"/>
      <color rgb="FFFF0000"/>
      <name val="Calibri"/>
      <family val="2"/>
      <scheme val="minor"/>
    </font>
    <font>
      <i/>
      <sz val="11"/>
      <color theme="1" tint="0.14999847407452621"/>
      <name val="Calibri"/>
      <family val="2"/>
      <scheme val="minor"/>
    </font>
    <font>
      <sz val="10"/>
      <color theme="1"/>
      <name val="Calibri"/>
      <family val="2"/>
      <scheme val="minor"/>
    </font>
    <font>
      <b/>
      <sz val="10"/>
      <color theme="0"/>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rgb="FF0070C0"/>
      <name val="Calibri"/>
      <family val="2"/>
      <scheme val="minor"/>
    </font>
    <font>
      <sz val="8"/>
      <color theme="1"/>
      <name val="Calibri"/>
      <family val="2"/>
      <scheme val="minor"/>
    </font>
    <font>
      <b/>
      <sz val="8"/>
      <color rgb="FFFF0000"/>
      <name val="Calibri"/>
      <family val="2"/>
      <scheme val="minor"/>
    </font>
    <font>
      <sz val="8"/>
      <color theme="5"/>
      <name val="Calibri"/>
      <family val="2"/>
      <scheme val="minor"/>
    </font>
    <font>
      <b/>
      <sz val="8"/>
      <color theme="1" tint="0.14999847407452621"/>
      <name val="Calibri"/>
      <family val="2"/>
      <scheme val="minor"/>
    </font>
    <font>
      <i/>
      <sz val="8"/>
      <color theme="1" tint="0.14999847407452621"/>
      <name val="Calibri"/>
      <family val="2"/>
      <scheme val="minor"/>
    </font>
    <font>
      <sz val="8"/>
      <color theme="1" tint="0.14999847407452621"/>
      <name val="Calibri"/>
      <family val="2"/>
      <scheme val="minor"/>
    </font>
    <font>
      <sz val="8"/>
      <color rgb="FFFF0000"/>
      <name val="Calibri"/>
      <family val="2"/>
      <scheme val="minor"/>
    </font>
    <font>
      <sz val="10"/>
      <color theme="1"/>
      <name val="Calibri"/>
      <family val="2"/>
    </font>
    <font>
      <sz val="10"/>
      <color rgb="FF000000"/>
      <name val="Calibri"/>
      <family val="2"/>
    </font>
    <font>
      <b/>
      <sz val="10"/>
      <color theme="0"/>
      <name val="Calibri"/>
      <family val="2"/>
    </font>
    <font>
      <b/>
      <sz val="10"/>
      <name val="Calibri"/>
      <family val="2"/>
    </font>
    <font>
      <sz val="10"/>
      <name val="Calibri"/>
      <family val="2"/>
    </font>
    <font>
      <b/>
      <sz val="11"/>
      <color theme="1"/>
      <name val="Calibri"/>
      <family val="2"/>
    </font>
    <font>
      <sz val="12"/>
      <color rgb="FF000000"/>
      <name val="Calibri"/>
      <family val="2"/>
    </font>
    <font>
      <sz val="11"/>
      <color theme="1"/>
      <name val="Calibri"/>
      <family val="2"/>
    </font>
    <font>
      <b/>
      <sz val="12"/>
      <color rgb="FF000000"/>
      <name val="Calibri"/>
      <family val="2"/>
      <scheme val="minor"/>
    </font>
    <font>
      <sz val="24"/>
      <color rgb="FFFF0000"/>
      <name val="Calibri"/>
      <family val="2"/>
      <scheme val="minor"/>
    </font>
    <font>
      <b/>
      <sz val="10"/>
      <color rgb="FFFF0000"/>
      <name val="Calibri"/>
      <family val="2"/>
    </font>
    <font>
      <b/>
      <sz val="24"/>
      <color theme="0"/>
      <name val="Calibri"/>
      <family val="2"/>
    </font>
    <font>
      <b/>
      <sz val="10"/>
      <color theme="1" tint="0.14999847407452621"/>
      <name val="Calibri"/>
      <family val="2"/>
    </font>
    <font>
      <sz val="10"/>
      <color theme="1" tint="0.14999847407452621"/>
      <name val="Calibri"/>
      <family val="2"/>
    </font>
    <font>
      <sz val="10"/>
      <color theme="0"/>
      <name val="Calibri"/>
      <family val="2"/>
    </font>
    <font>
      <sz val="10"/>
      <color rgb="FF000000"/>
      <name val="Tahoma"/>
      <family val="2"/>
    </font>
    <font>
      <b/>
      <sz val="11"/>
      <color theme="1" tint="0.14999847407452621"/>
      <name val="Calibri"/>
      <family val="2"/>
      <scheme val="minor"/>
    </font>
    <font>
      <sz val="11"/>
      <color rgb="FF000000"/>
      <name val="Calibri"/>
      <family val="2"/>
    </font>
    <font>
      <sz val="6"/>
      <color rgb="FF000000"/>
      <name val="Calibri"/>
      <family val="2"/>
    </font>
    <font>
      <u/>
      <sz val="12"/>
      <color rgb="FFFF0000"/>
      <name val="Calibri"/>
      <family val="2"/>
      <scheme val="minor"/>
    </font>
    <font>
      <b/>
      <u/>
      <sz val="12"/>
      <color rgb="FFFF0000"/>
      <name val="Calibri"/>
      <family val="2"/>
      <scheme val="minor"/>
    </font>
    <font>
      <u/>
      <sz val="12"/>
      <color rgb="FF000000"/>
      <name val="Calibri"/>
      <family val="2"/>
      <scheme val="minor"/>
    </font>
    <font>
      <sz val="10"/>
      <color rgb="FF757171"/>
      <name val="Calibri"/>
      <family val="2"/>
      <scheme val="minor"/>
    </font>
    <font>
      <sz val="11"/>
      <color rgb="FF000000"/>
      <name val="Calibri"/>
      <family val="2"/>
      <scheme val="minor"/>
    </font>
    <font>
      <u/>
      <sz val="12"/>
      <color theme="1"/>
      <name val="Calibri"/>
      <family val="2"/>
      <scheme val="minor"/>
    </font>
    <font>
      <b/>
      <sz val="10"/>
      <color rgb="FF000000"/>
      <name val="Tahoma"/>
      <family val="2"/>
    </font>
  </fonts>
  <fills count="33">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4" tint="0.89999084444715716"/>
        <bgColor indexed="64"/>
      </patternFill>
    </fill>
    <fill>
      <patternFill patternType="solid">
        <fgColor theme="0"/>
        <bgColor indexed="64"/>
      </patternFill>
    </fill>
    <fill>
      <patternFill patternType="solid">
        <fgColor rgb="FFFFFFFF"/>
        <bgColor rgb="FF000000"/>
      </patternFill>
    </fill>
    <fill>
      <patternFill patternType="solid">
        <fgColor rgb="FFDDEBF7"/>
        <bgColor indexed="64"/>
      </patternFill>
    </fill>
    <fill>
      <patternFill patternType="solid">
        <fgColor rgb="FF00B050"/>
        <bgColor indexed="64"/>
      </patternFill>
    </fill>
    <fill>
      <patternFill patternType="solid">
        <fgColor rgb="FFE2EFDA"/>
        <bgColor indexed="64"/>
      </patternFill>
    </fill>
    <fill>
      <patternFill patternType="solid">
        <fgColor rgb="FFFCE4D6"/>
        <bgColor indexed="64"/>
      </patternFill>
    </fill>
    <fill>
      <patternFill patternType="solid">
        <fgColor rgb="FFEDDCF5"/>
        <bgColor indexed="64"/>
      </patternFill>
    </fill>
    <fill>
      <patternFill patternType="solid">
        <fgColor rgb="FFED7D31"/>
        <bgColor indexed="64"/>
      </patternFill>
    </fill>
    <fill>
      <patternFill patternType="solid">
        <fgColor rgb="FF7030A0"/>
        <bgColor indexed="64"/>
      </patternFill>
    </fill>
    <fill>
      <patternFill patternType="solid">
        <fgColor rgb="FF0070C0"/>
        <bgColor indexed="64"/>
      </patternFill>
    </fill>
    <fill>
      <patternFill patternType="solid">
        <fgColor rgb="FFE7E6E6"/>
        <bgColor indexed="64"/>
      </patternFill>
    </fill>
    <fill>
      <patternFill patternType="solid">
        <fgColor rgb="FFFFF2CC"/>
        <bgColor indexed="64"/>
      </patternFill>
    </fill>
    <fill>
      <patternFill patternType="solid">
        <fgColor rgb="FFFF0000"/>
        <bgColor indexed="64"/>
      </patternFill>
    </fill>
    <fill>
      <patternFill patternType="solid">
        <fgColor rgb="FFF9CAE6"/>
        <bgColor indexed="64"/>
      </patternFill>
    </fill>
    <fill>
      <patternFill patternType="solid">
        <fgColor rgb="FF92D050"/>
        <bgColor indexed="64"/>
      </patternFill>
    </fill>
    <fill>
      <patternFill patternType="solid">
        <fgColor rgb="FFFFFFFF"/>
        <bgColor indexed="64"/>
      </patternFill>
    </fill>
    <fill>
      <patternFill patternType="solid">
        <fgColor theme="2"/>
        <bgColor indexed="64"/>
      </patternFill>
    </fill>
    <fill>
      <patternFill patternType="solid">
        <fgColor rgb="FFF5F5F5"/>
        <bgColor indexed="64"/>
      </patternFill>
    </fill>
    <fill>
      <patternFill patternType="solid">
        <fgColor rgb="FFF5F5F5"/>
        <bgColor rgb="FF000000"/>
      </patternFill>
    </fill>
    <fill>
      <patternFill patternType="solid">
        <fgColor rgb="FFDDEBF8"/>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D2E7FE"/>
        <bgColor indexed="64"/>
      </patternFill>
    </fill>
    <fill>
      <patternFill patternType="solid">
        <fgColor rgb="FFD2EED8"/>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style="medium">
        <color theme="7"/>
      </left>
      <right style="medium">
        <color theme="7"/>
      </right>
      <top/>
      <bottom style="medium">
        <color theme="7"/>
      </bottom>
      <diagonal/>
    </border>
    <border>
      <left/>
      <right style="medium">
        <color theme="7"/>
      </right>
      <top style="thin">
        <color indexed="64"/>
      </top>
      <bottom style="thin">
        <color indexed="64"/>
      </bottom>
      <diagonal/>
    </border>
    <border>
      <left/>
      <right style="medium">
        <color theme="7"/>
      </right>
      <top style="thin">
        <color indexed="64"/>
      </top>
      <bottom style="thin">
        <color theme="7"/>
      </bottom>
      <diagonal/>
    </border>
    <border>
      <left/>
      <right style="medium">
        <color theme="6"/>
      </right>
      <top style="medium">
        <color theme="6"/>
      </top>
      <bottom style="thin">
        <color indexed="64"/>
      </bottom>
      <diagonal/>
    </border>
    <border>
      <left/>
      <right style="medium">
        <color theme="6"/>
      </right>
      <top style="thin">
        <color indexed="64"/>
      </top>
      <bottom style="thin">
        <color indexed="64"/>
      </bottom>
      <diagonal/>
    </border>
    <border>
      <left/>
      <right style="medium">
        <color theme="7"/>
      </right>
      <top style="medium">
        <color theme="7"/>
      </top>
      <bottom style="thin">
        <color indexed="64"/>
      </bottom>
      <diagonal/>
    </border>
    <border>
      <left/>
      <right style="medium">
        <color theme="6"/>
      </right>
      <top/>
      <bottom/>
      <diagonal/>
    </border>
    <border>
      <left style="medium">
        <color theme="6"/>
      </left>
      <right style="thin">
        <color indexed="64"/>
      </right>
      <top style="medium">
        <color theme="6"/>
      </top>
      <bottom style="thin">
        <color indexed="64"/>
      </bottom>
      <diagonal/>
    </border>
    <border>
      <left style="thin">
        <color indexed="64"/>
      </left>
      <right style="thin">
        <color indexed="64"/>
      </right>
      <top style="medium">
        <color theme="6"/>
      </top>
      <bottom style="thin">
        <color indexed="64"/>
      </bottom>
      <diagonal/>
    </border>
    <border>
      <left style="thin">
        <color indexed="64"/>
      </left>
      <right style="thin">
        <color indexed="64"/>
      </right>
      <top style="thin">
        <color indexed="64"/>
      </top>
      <bottom style="medium">
        <color theme="6"/>
      </bottom>
      <diagonal/>
    </border>
    <border>
      <left style="thin">
        <color indexed="64"/>
      </left>
      <right style="medium">
        <color theme="6"/>
      </right>
      <top style="thin">
        <color indexed="64"/>
      </top>
      <bottom style="medium">
        <color theme="6"/>
      </bottom>
      <diagonal/>
    </border>
    <border>
      <left style="medium">
        <color theme="6"/>
      </left>
      <right/>
      <top/>
      <bottom/>
      <diagonal/>
    </border>
    <border>
      <left style="medium">
        <color theme="7"/>
      </left>
      <right style="thin">
        <color indexed="64"/>
      </right>
      <top style="thin">
        <color indexed="64"/>
      </top>
      <bottom style="thin">
        <color indexed="64"/>
      </bottom>
      <diagonal/>
    </border>
    <border>
      <left style="medium">
        <color theme="7"/>
      </left>
      <right/>
      <top/>
      <bottom/>
      <diagonal/>
    </border>
    <border>
      <left/>
      <right style="medium">
        <color theme="5"/>
      </right>
      <top/>
      <bottom/>
      <diagonal/>
    </border>
    <border>
      <left style="medium">
        <color theme="7"/>
      </left>
      <right/>
      <top style="medium">
        <color theme="7"/>
      </top>
      <bottom style="thin">
        <color indexed="64"/>
      </bottom>
      <diagonal/>
    </border>
    <border>
      <left/>
      <right/>
      <top style="medium">
        <color theme="7"/>
      </top>
      <bottom style="thin">
        <color indexed="64"/>
      </bottom>
      <diagonal/>
    </border>
    <border>
      <left/>
      <right style="medium">
        <color theme="7"/>
      </right>
      <top style="medium">
        <color theme="7"/>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theme="7"/>
      </right>
      <top/>
      <bottom style="thin">
        <color indexed="64"/>
      </bottom>
      <diagonal/>
    </border>
    <border>
      <left style="medium">
        <color rgb="FF00B050"/>
      </left>
      <right style="thin">
        <color indexed="64"/>
      </right>
      <top style="thin">
        <color indexed="64"/>
      </top>
      <bottom style="thin">
        <color indexed="64"/>
      </bottom>
      <diagonal/>
    </border>
    <border>
      <left/>
      <right style="medium">
        <color rgb="FF00B050"/>
      </right>
      <top style="thin">
        <color indexed="64"/>
      </top>
      <bottom style="thin">
        <color indexed="64"/>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bottom/>
      <diagonal/>
    </border>
    <border>
      <left style="medium">
        <color rgb="FF000000"/>
      </left>
      <right/>
      <top style="medium">
        <color rgb="FF000000"/>
      </top>
      <bottom/>
      <diagonal/>
    </border>
    <border>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B050"/>
      </left>
      <right style="thin">
        <color indexed="64"/>
      </right>
      <top style="medium">
        <color rgb="FF00B050"/>
      </top>
      <bottom style="thin">
        <color indexed="64"/>
      </bottom>
      <diagonal/>
    </border>
    <border>
      <left style="thin">
        <color indexed="64"/>
      </left>
      <right style="thin">
        <color indexed="64"/>
      </right>
      <top style="medium">
        <color rgb="FF00B050"/>
      </top>
      <bottom style="thin">
        <color indexed="64"/>
      </bottom>
      <diagonal/>
    </border>
    <border>
      <left style="thin">
        <color indexed="64"/>
      </left>
      <right style="medium">
        <color rgb="FF00B050"/>
      </right>
      <top style="medium">
        <color rgb="FF00B050"/>
      </top>
      <bottom/>
      <diagonal/>
    </border>
    <border>
      <left/>
      <right style="medium">
        <color rgb="FF00B050"/>
      </right>
      <top style="medium">
        <color theme="5"/>
      </top>
      <bottom style="thin">
        <color indexed="64"/>
      </bottom>
      <diagonal/>
    </border>
    <border>
      <left style="medium">
        <color theme="5"/>
      </left>
      <right style="medium">
        <color rgb="FF00B05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diagonal/>
    </border>
    <border>
      <left/>
      <right style="thin">
        <color indexed="64"/>
      </right>
      <top style="thin">
        <color rgb="FF000000"/>
      </top>
      <bottom/>
      <diagonal/>
    </border>
    <border>
      <left/>
      <right style="medium">
        <color theme="5"/>
      </right>
      <top style="thin">
        <color indexed="64"/>
      </top>
      <bottom/>
      <diagonal/>
    </border>
    <border>
      <left/>
      <right/>
      <top style="thin">
        <color indexed="64"/>
      </top>
      <bottom/>
      <diagonal/>
    </border>
    <border>
      <left style="thin">
        <color indexed="64"/>
      </left>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7030A0"/>
      </left>
      <right/>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ED7D31"/>
      </left>
      <right/>
      <top/>
      <bottom/>
      <diagonal/>
    </border>
    <border>
      <left style="medium">
        <color rgb="FF70AD47"/>
      </left>
      <right/>
      <top style="medium">
        <color rgb="FF70AD47"/>
      </top>
      <bottom/>
      <diagonal/>
    </border>
    <border>
      <left/>
      <right/>
      <top style="medium">
        <color rgb="FF70AD47"/>
      </top>
      <bottom/>
      <diagonal/>
    </border>
    <border>
      <left/>
      <right style="medium">
        <color rgb="FF70AD47"/>
      </right>
      <top style="medium">
        <color rgb="FF70AD47"/>
      </top>
      <bottom/>
      <diagonal/>
    </border>
    <border>
      <left style="medium">
        <color rgb="FF0070C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theme="6"/>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theme="6"/>
      </bottom>
      <diagonal/>
    </border>
    <border>
      <left/>
      <right style="medium">
        <color theme="7"/>
      </right>
      <top style="thin">
        <color indexed="64"/>
      </top>
      <bottom/>
      <diagonal/>
    </border>
    <border>
      <left style="thin">
        <color indexed="64"/>
      </left>
      <right style="thin">
        <color indexed="64"/>
      </right>
      <top style="thin">
        <color indexed="64"/>
      </top>
      <bottom style="thin">
        <color rgb="FF00B050"/>
      </bottom>
      <diagonal/>
    </border>
    <border>
      <left/>
      <right style="medium">
        <color rgb="FF00B050"/>
      </right>
      <top style="thin">
        <color indexed="64"/>
      </top>
      <bottom style="thin">
        <color rgb="FF00B050"/>
      </bottom>
      <diagonal/>
    </border>
    <border>
      <left style="thin">
        <color indexed="64"/>
      </left>
      <right style="thin">
        <color indexed="64"/>
      </right>
      <top style="thin">
        <color indexed="64"/>
      </top>
      <bottom style="thin">
        <color rgb="FF7030A0"/>
      </bottom>
      <diagonal/>
    </border>
    <border>
      <left/>
      <right style="medium">
        <color theme="7"/>
      </right>
      <top style="thin">
        <color indexed="64"/>
      </top>
      <bottom style="thin">
        <color rgb="FF7030A0"/>
      </bottom>
      <diagonal/>
    </border>
    <border>
      <left style="thin">
        <color rgb="FF000000"/>
      </left>
      <right style="thin">
        <color rgb="FF000000"/>
      </right>
      <top style="thin">
        <color rgb="FF000000"/>
      </top>
      <bottom style="thin">
        <color rgb="FF002060"/>
      </bottom>
      <diagonal/>
    </border>
    <border>
      <left style="thin">
        <color rgb="FF000000"/>
      </left>
      <right style="thin">
        <color rgb="FF000000"/>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6">
    <xf numFmtId="0" fontId="0" fillId="0" borderId="0"/>
    <xf numFmtId="9"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cellStyleXfs>
  <cellXfs count="581">
    <xf numFmtId="0" fontId="0" fillId="0" borderId="0" xfId="0"/>
    <xf numFmtId="0" fontId="0" fillId="8" borderId="0" xfId="0" applyFill="1"/>
    <xf numFmtId="0" fontId="4" fillId="8" borderId="0" xfId="0" applyFont="1" applyFill="1" applyAlignment="1">
      <alignment horizontal="left" vertical="center" wrapText="1"/>
    </xf>
    <xf numFmtId="0" fontId="11" fillId="8" borderId="0" xfId="0" applyFont="1" applyFill="1"/>
    <xf numFmtId="0" fontId="8" fillId="8" borderId="0" xfId="0" applyFont="1" applyFill="1"/>
    <xf numFmtId="0" fontId="0" fillId="8" borderId="0" xfId="0" applyFill="1" applyAlignment="1">
      <alignment wrapText="1"/>
    </xf>
    <xf numFmtId="0" fontId="12" fillId="8" borderId="0" xfId="2" applyFill="1"/>
    <xf numFmtId="165" fontId="12" fillId="8" borderId="0" xfId="2" applyNumberFormat="1" applyFill="1"/>
    <xf numFmtId="0" fontId="17" fillId="8" borderId="0" xfId="0" applyFont="1" applyFill="1"/>
    <xf numFmtId="0" fontId="17" fillId="9" borderId="0" xfId="0" applyFont="1" applyFill="1"/>
    <xf numFmtId="0" fontId="9" fillId="18" borderId="63" xfId="0" applyFont="1" applyFill="1" applyBorder="1" applyAlignment="1">
      <alignment horizontal="center"/>
    </xf>
    <xf numFmtId="0" fontId="0" fillId="18" borderId="0" xfId="0" applyFill="1"/>
    <xf numFmtId="0" fontId="0" fillId="8" borderId="0" xfId="0" applyFill="1" applyBorder="1"/>
    <xf numFmtId="1" fontId="6" fillId="8" borderId="0" xfId="0" applyNumberFormat="1" applyFont="1" applyFill="1" applyBorder="1" applyAlignment="1">
      <alignment horizontal="left" vertical="center" wrapText="1"/>
    </xf>
    <xf numFmtId="0" fontId="0" fillId="8" borderId="0" xfId="0" applyFill="1" applyAlignment="1">
      <alignment horizontal="left" vertical="top"/>
    </xf>
    <xf numFmtId="0" fontId="37" fillId="8" borderId="0" xfId="0" applyFont="1" applyFill="1" applyAlignment="1">
      <alignment wrapText="1"/>
    </xf>
    <xf numFmtId="0" fontId="38" fillId="8" borderId="0" xfId="0" applyFont="1" applyFill="1" applyAlignment="1">
      <alignment wrapText="1"/>
    </xf>
    <xf numFmtId="0" fontId="39" fillId="8" borderId="0" xfId="0" applyFont="1" applyFill="1" applyAlignment="1">
      <alignment wrapText="1"/>
    </xf>
    <xf numFmtId="9" fontId="42" fillId="8" borderId="45" xfId="0" applyNumberFormat="1" applyFont="1" applyFill="1" applyBorder="1" applyAlignment="1">
      <alignment horizontal="center" vertical="top"/>
    </xf>
    <xf numFmtId="166" fontId="28" fillId="10" borderId="52" xfId="0" applyNumberFormat="1" applyFont="1" applyFill="1" applyBorder="1" applyAlignment="1" applyProtection="1"/>
    <xf numFmtId="0" fontId="0" fillId="8" borderId="52" xfId="0" applyFill="1" applyBorder="1"/>
    <xf numFmtId="0" fontId="25" fillId="8" borderId="0" xfId="0" applyFont="1" applyFill="1"/>
    <xf numFmtId="0" fontId="50" fillId="0" borderId="52" xfId="0" applyFont="1" applyBorder="1" applyAlignment="1">
      <alignment wrapText="1"/>
    </xf>
    <xf numFmtId="166" fontId="0" fillId="8" borderId="52" xfId="0" applyNumberFormat="1" applyFill="1" applyBorder="1"/>
    <xf numFmtId="0" fontId="2" fillId="14" borderId="52" xfId="0" applyFont="1" applyFill="1" applyBorder="1" applyAlignment="1"/>
    <xf numFmtId="0" fontId="2" fillId="14" borderId="52" xfId="0" applyFont="1" applyFill="1" applyBorder="1" applyAlignment="1">
      <alignment wrapText="1"/>
    </xf>
    <xf numFmtId="0" fontId="21" fillId="8" borderId="52" xfId="0" applyFont="1" applyFill="1" applyBorder="1"/>
    <xf numFmtId="9" fontId="21" fillId="8" borderId="52" xfId="1" applyFont="1" applyFill="1" applyBorder="1"/>
    <xf numFmtId="0" fontId="2" fillId="13" borderId="52" xfId="0" applyFont="1" applyFill="1" applyBorder="1"/>
    <xf numFmtId="0" fontId="22" fillId="10" borderId="52" xfId="0" applyFont="1" applyFill="1" applyBorder="1" applyAlignment="1">
      <alignment horizontal="center"/>
    </xf>
    <xf numFmtId="0" fontId="22" fillId="10" borderId="52" xfId="0" applyFont="1" applyFill="1" applyBorder="1" applyAlignment="1">
      <alignment horizontal="left"/>
    </xf>
    <xf numFmtId="0" fontId="33" fillId="21" borderId="52" xfId="0" applyFont="1" applyFill="1" applyBorder="1" applyAlignment="1">
      <alignment vertical="top" wrapText="1"/>
    </xf>
    <xf numFmtId="0" fontId="34" fillId="21" borderId="52" xfId="0" applyFont="1" applyFill="1" applyBorder="1" applyAlignment="1">
      <alignment vertical="top" wrapText="1"/>
    </xf>
    <xf numFmtId="0" fontId="35" fillId="21" borderId="52" xfId="0" applyFont="1" applyFill="1" applyBorder="1" applyAlignment="1">
      <alignment vertical="top" wrapText="1"/>
    </xf>
    <xf numFmtId="0" fontId="36" fillId="21" borderId="52" xfId="5" applyFont="1" applyFill="1" applyBorder="1" applyAlignment="1">
      <alignment horizontal="left" vertical="center" wrapText="1"/>
    </xf>
    <xf numFmtId="0" fontId="31" fillId="21" borderId="52" xfId="0" applyFont="1" applyFill="1" applyBorder="1" applyAlignment="1">
      <alignment vertical="top" wrapText="1"/>
    </xf>
    <xf numFmtId="0" fontId="33" fillId="10" borderId="52" xfId="0" applyFont="1" applyFill="1" applyBorder="1" applyAlignment="1">
      <alignment vertical="top" wrapText="1"/>
    </xf>
    <xf numFmtId="0" fontId="34" fillId="10" borderId="52" xfId="0" applyFont="1" applyFill="1" applyBorder="1" applyAlignment="1">
      <alignment vertical="top" wrapText="1"/>
    </xf>
    <xf numFmtId="0" fontId="35" fillId="10" borderId="52" xfId="0" applyFont="1" applyFill="1" applyBorder="1" applyAlignment="1">
      <alignment vertical="top" wrapText="1"/>
    </xf>
    <xf numFmtId="0" fontId="36" fillId="10" borderId="52" xfId="5" applyFont="1" applyFill="1" applyBorder="1" applyAlignment="1">
      <alignment horizontal="left" vertical="center" wrapText="1"/>
    </xf>
    <xf numFmtId="0" fontId="33" fillId="12" borderId="52" xfId="0" applyFont="1" applyFill="1" applyBorder="1" applyAlignment="1">
      <alignment vertical="top" wrapText="1"/>
    </xf>
    <xf numFmtId="0" fontId="34" fillId="12" borderId="52" xfId="0" applyFont="1" applyFill="1" applyBorder="1" applyAlignment="1">
      <alignment vertical="top" wrapText="1"/>
    </xf>
    <xf numFmtId="0" fontId="31" fillId="12" borderId="52" xfId="0" applyFont="1" applyFill="1" applyBorder="1" applyAlignment="1">
      <alignment wrapText="1"/>
    </xf>
    <xf numFmtId="1" fontId="33" fillId="13" borderId="52" xfId="0" applyNumberFormat="1" applyFont="1" applyFill="1" applyBorder="1" applyAlignment="1">
      <alignment vertical="top" wrapText="1"/>
    </xf>
    <xf numFmtId="0" fontId="34" fillId="13" borderId="52" xfId="0" applyFont="1" applyFill="1" applyBorder="1" applyAlignment="1">
      <alignment vertical="top" wrapText="1"/>
    </xf>
    <xf numFmtId="0" fontId="33" fillId="13" borderId="52" xfId="0" applyFont="1" applyFill="1" applyBorder="1" applyAlignment="1">
      <alignment horizontal="left" vertical="center" wrapText="1"/>
    </xf>
    <xf numFmtId="0" fontId="33" fillId="14" borderId="52" xfId="0" applyFont="1" applyFill="1" applyBorder="1" applyAlignment="1">
      <alignment vertical="top" wrapText="1"/>
    </xf>
    <xf numFmtId="0" fontId="34" fillId="14" borderId="52" xfId="0" applyFont="1" applyFill="1" applyBorder="1" applyAlignment="1">
      <alignment vertical="top" wrapText="1"/>
    </xf>
    <xf numFmtId="0" fontId="31" fillId="14" borderId="52" xfId="0" applyFont="1" applyFill="1" applyBorder="1" applyAlignment="1">
      <alignment vertical="top" wrapText="1"/>
    </xf>
    <xf numFmtId="0" fontId="31" fillId="14" borderId="52" xfId="0" applyFont="1" applyFill="1" applyBorder="1" applyAlignment="1">
      <alignment wrapText="1"/>
    </xf>
    <xf numFmtId="44" fontId="21" fillId="23" borderId="52" xfId="3" applyFont="1" applyFill="1" applyBorder="1"/>
    <xf numFmtId="44" fontId="14" fillId="8" borderId="52" xfId="3" applyFont="1" applyFill="1" applyBorder="1"/>
    <xf numFmtId="44" fontId="12" fillId="8" borderId="52" xfId="2" applyNumberFormat="1" applyFill="1" applyBorder="1"/>
    <xf numFmtId="0" fontId="12" fillId="8" borderId="52" xfId="2" applyFill="1" applyBorder="1"/>
    <xf numFmtId="0" fontId="0" fillId="8" borderId="0" xfId="0" applyFill="1" applyProtection="1">
      <protection locked="0"/>
    </xf>
    <xf numFmtId="0" fontId="17" fillId="8" borderId="0" xfId="0" applyFont="1" applyFill="1" applyAlignment="1" applyProtection="1">
      <alignment horizontal="right"/>
      <protection locked="0"/>
    </xf>
    <xf numFmtId="0" fontId="25" fillId="9" borderId="0" xfId="0" applyFont="1" applyFill="1" applyProtection="1">
      <protection locked="0"/>
    </xf>
    <xf numFmtId="0" fontId="0" fillId="8" borderId="0" xfId="0" applyFill="1" applyAlignment="1" applyProtection="1">
      <alignment wrapText="1"/>
      <protection locked="0"/>
    </xf>
    <xf numFmtId="0" fontId="0" fillId="8" borderId="0" xfId="0" applyFill="1" applyAlignment="1" applyProtection="1">
      <alignment horizontal="center"/>
      <protection locked="0"/>
    </xf>
    <xf numFmtId="0" fontId="19" fillId="10" borderId="52" xfId="0" applyFont="1" applyFill="1" applyBorder="1" applyProtection="1">
      <protection locked="0"/>
    </xf>
    <xf numFmtId="0" fontId="15" fillId="10" borderId="52" xfId="0" applyFont="1" applyFill="1" applyBorder="1" applyProtection="1">
      <protection locked="0"/>
    </xf>
    <xf numFmtId="166" fontId="0" fillId="10" borderId="52" xfId="0" applyNumberFormat="1" applyFill="1" applyBorder="1" applyProtection="1">
      <protection locked="0"/>
    </xf>
    <xf numFmtId="0" fontId="3" fillId="8" borderId="0" xfId="0" applyFont="1" applyFill="1" applyAlignment="1" applyProtection="1">
      <alignment horizontal="left" vertical="center"/>
      <protection locked="0"/>
    </xf>
    <xf numFmtId="0" fontId="0" fillId="8" borderId="0" xfId="0" applyFill="1" applyAlignment="1" applyProtection="1">
      <alignment horizontal="left" vertical="center"/>
      <protection locked="0"/>
    </xf>
    <xf numFmtId="0" fontId="2" fillId="13" borderId="52" xfId="0" applyFont="1" applyFill="1" applyBorder="1" applyAlignment="1" applyProtection="1">
      <alignment horizontal="center"/>
      <protection locked="0"/>
    </xf>
    <xf numFmtId="0" fontId="2" fillId="13" borderId="52" xfId="0" applyFont="1" applyFill="1" applyBorder="1" applyAlignment="1" applyProtection="1">
      <alignment horizontal="center" wrapText="1"/>
      <protection locked="0"/>
    </xf>
    <xf numFmtId="0" fontId="2" fillId="13" borderId="52" xfId="0" applyFont="1" applyFill="1" applyBorder="1" applyProtection="1">
      <protection locked="0"/>
    </xf>
    <xf numFmtId="0" fontId="2" fillId="14" borderId="52" xfId="0" applyFont="1" applyFill="1" applyBorder="1" applyAlignment="1" applyProtection="1">
      <alignment horizontal="center"/>
      <protection locked="0"/>
    </xf>
    <xf numFmtId="0" fontId="2" fillId="14" borderId="52" xfId="0" applyFont="1" applyFill="1" applyBorder="1" applyAlignment="1" applyProtection="1">
      <alignment horizontal="center" wrapText="1"/>
      <protection locked="0"/>
    </xf>
    <xf numFmtId="9" fontId="25" fillId="9" borderId="52" xfId="0" applyNumberFormat="1" applyFont="1" applyFill="1" applyBorder="1" applyProtection="1">
      <protection locked="0"/>
    </xf>
    <xf numFmtId="166" fontId="0" fillId="10" borderId="52" xfId="0" applyNumberFormat="1" applyFill="1" applyBorder="1" applyProtection="1"/>
    <xf numFmtId="166" fontId="52" fillId="2" borderId="52" xfId="0" applyNumberFormat="1" applyFont="1" applyFill="1" applyBorder="1" applyProtection="1"/>
    <xf numFmtId="0" fontId="0" fillId="13" borderId="52" xfId="0" applyFont="1" applyFill="1" applyBorder="1" applyProtection="1">
      <protection locked="0"/>
    </xf>
    <xf numFmtId="0" fontId="2" fillId="13" borderId="52" xfId="0" applyFont="1" applyFill="1" applyBorder="1" applyAlignment="1" applyProtection="1">
      <alignment horizontal="center" wrapText="1"/>
    </xf>
    <xf numFmtId="0" fontId="2" fillId="13" borderId="52" xfId="0" applyFont="1" applyFill="1" applyBorder="1" applyAlignment="1" applyProtection="1">
      <alignment horizontal="center"/>
    </xf>
    <xf numFmtId="0" fontId="2" fillId="13" borderId="52" xfId="0" applyFont="1" applyFill="1" applyBorder="1" applyProtection="1"/>
    <xf numFmtId="0" fontId="0" fillId="13" borderId="52" xfId="0" applyFont="1" applyFill="1" applyBorder="1" applyProtection="1"/>
    <xf numFmtId="166" fontId="2" fillId="13" borderId="52" xfId="0" applyNumberFormat="1" applyFont="1" applyFill="1" applyBorder="1" applyProtection="1"/>
    <xf numFmtId="44" fontId="2" fillId="2" borderId="52" xfId="0" applyNumberFormat="1" applyFont="1" applyFill="1" applyBorder="1" applyProtection="1"/>
    <xf numFmtId="0" fontId="2" fillId="14" borderId="52" xfId="0" applyFont="1" applyFill="1" applyBorder="1" applyAlignment="1" applyProtection="1">
      <alignment horizontal="center" wrapText="1"/>
    </xf>
    <xf numFmtId="10" fontId="2" fillId="2" borderId="52" xfId="1" applyNumberFormat="1" applyFont="1" applyFill="1" applyBorder="1" applyProtection="1"/>
    <xf numFmtId="0" fontId="22" fillId="10" borderId="52" xfId="0" applyFont="1" applyFill="1" applyBorder="1" applyAlignment="1" applyProtection="1">
      <alignment horizontal="center"/>
      <protection locked="0"/>
    </xf>
    <xf numFmtId="0" fontId="22" fillId="10" borderId="97" xfId="0" applyFont="1" applyFill="1" applyBorder="1" applyAlignment="1" applyProtection="1">
      <alignment horizontal="center"/>
      <protection locked="0"/>
    </xf>
    <xf numFmtId="0" fontId="22" fillId="10" borderId="52" xfId="0" applyFont="1" applyFill="1" applyBorder="1" applyAlignment="1" applyProtection="1">
      <alignment horizontal="center" wrapText="1"/>
      <protection locked="0"/>
    </xf>
    <xf numFmtId="0" fontId="26" fillId="10" borderId="52" xfId="0" applyFont="1" applyFill="1" applyBorder="1" applyAlignment="1" applyProtection="1">
      <protection locked="0"/>
    </xf>
    <xf numFmtId="0" fontId="26" fillId="10" borderId="97" xfId="0" applyFont="1" applyFill="1" applyBorder="1" applyAlignment="1" applyProtection="1">
      <protection locked="0"/>
    </xf>
    <xf numFmtId="0" fontId="28" fillId="10" borderId="52" xfId="0" applyFont="1" applyFill="1" applyBorder="1" applyProtection="1">
      <protection locked="0"/>
    </xf>
    <xf numFmtId="0" fontId="28" fillId="10" borderId="52" xfId="0" applyFont="1" applyFill="1" applyBorder="1" applyAlignment="1" applyProtection="1">
      <protection locked="0"/>
    </xf>
    <xf numFmtId="0" fontId="21" fillId="8" borderId="52" xfId="0" applyFont="1" applyFill="1" applyBorder="1" applyProtection="1">
      <protection locked="0"/>
    </xf>
    <xf numFmtId="0" fontId="21" fillId="8" borderId="97" xfId="0" applyFont="1" applyFill="1" applyBorder="1" applyProtection="1">
      <protection locked="0"/>
    </xf>
    <xf numFmtId="166" fontId="21" fillId="8" borderId="52" xfId="0" applyNumberFormat="1" applyFont="1" applyFill="1" applyBorder="1" applyProtection="1">
      <protection locked="0"/>
    </xf>
    <xf numFmtId="0" fontId="26" fillId="10" borderId="52" xfId="0" applyFont="1" applyFill="1" applyBorder="1" applyProtection="1">
      <protection locked="0"/>
    </xf>
    <xf numFmtId="0" fontId="26" fillId="10" borderId="97" xfId="0" applyFont="1" applyFill="1" applyBorder="1" applyProtection="1">
      <protection locked="0"/>
    </xf>
    <xf numFmtId="0" fontId="19" fillId="10" borderId="52" xfId="0" applyFont="1" applyFill="1" applyBorder="1" applyAlignment="1" applyProtection="1">
      <protection locked="0"/>
    </xf>
    <xf numFmtId="166" fontId="26" fillId="10" borderId="52" xfId="0" applyNumberFormat="1" applyFont="1" applyFill="1" applyBorder="1" applyAlignment="1" applyProtection="1">
      <protection locked="0"/>
    </xf>
    <xf numFmtId="0" fontId="21" fillId="8" borderId="90" xfId="0" applyFont="1" applyFill="1" applyBorder="1" applyProtection="1">
      <protection locked="0"/>
    </xf>
    <xf numFmtId="0" fontId="52" fillId="10" borderId="97" xfId="0" applyFont="1" applyFill="1" applyBorder="1" applyProtection="1">
      <protection locked="0"/>
    </xf>
    <xf numFmtId="0" fontId="4" fillId="8" borderId="0" xfId="0" applyFont="1" applyFill="1" applyAlignment="1" applyProtection="1">
      <alignment horizontal="left" vertical="center" wrapText="1"/>
      <protection locked="0"/>
    </xf>
    <xf numFmtId="0" fontId="2" fillId="12" borderId="52" xfId="0" applyFont="1" applyFill="1" applyBorder="1" applyAlignment="1" applyProtection="1">
      <alignment horizontal="center"/>
      <protection locked="0"/>
    </xf>
    <xf numFmtId="0" fontId="2" fillId="12" borderId="97" xfId="0" applyFont="1" applyFill="1" applyBorder="1" applyAlignment="1" applyProtection="1">
      <alignment horizontal="center"/>
      <protection locked="0"/>
    </xf>
    <xf numFmtId="0" fontId="2" fillId="12" borderId="52" xfId="0" applyFont="1" applyFill="1" applyBorder="1" applyAlignment="1" applyProtection="1">
      <alignment horizontal="center" wrapText="1"/>
      <protection locked="0"/>
    </xf>
    <xf numFmtId="0" fontId="2" fillId="12" borderId="52" xfId="0" applyFont="1" applyFill="1" applyBorder="1" applyProtection="1">
      <protection locked="0"/>
    </xf>
    <xf numFmtId="0" fontId="2" fillId="12" borderId="97" xfId="0" applyFont="1" applyFill="1" applyBorder="1" applyProtection="1">
      <protection locked="0"/>
    </xf>
    <xf numFmtId="0" fontId="0" fillId="12" borderId="52" xfId="0" applyFont="1" applyFill="1" applyBorder="1" applyProtection="1">
      <protection locked="0"/>
    </xf>
    <xf numFmtId="9" fontId="21" fillId="8" borderId="52" xfId="1" applyFont="1" applyFill="1" applyBorder="1" applyProtection="1">
      <protection locked="0"/>
    </xf>
    <xf numFmtId="0" fontId="21" fillId="8" borderId="98" xfId="0" applyFont="1" applyFill="1" applyBorder="1" applyProtection="1">
      <protection locked="0"/>
    </xf>
    <xf numFmtId="0" fontId="2" fillId="13" borderId="97" xfId="0" applyFont="1" applyFill="1" applyBorder="1" applyAlignment="1" applyProtection="1">
      <alignment horizontal="center"/>
      <protection locked="0"/>
    </xf>
    <xf numFmtId="0" fontId="3" fillId="8" borderId="0" xfId="0" applyFont="1" applyFill="1" applyBorder="1" applyAlignment="1" applyProtection="1">
      <alignment horizontal="left" vertical="center"/>
      <protection locked="0"/>
    </xf>
    <xf numFmtId="0" fontId="2" fillId="13" borderId="97" xfId="0" applyFont="1" applyFill="1" applyBorder="1" applyProtection="1">
      <protection locked="0"/>
    </xf>
    <xf numFmtId="0" fontId="21" fillId="8" borderId="97" xfId="0" applyFont="1" applyFill="1" applyBorder="1" applyAlignment="1" applyProtection="1">
      <alignment wrapText="1"/>
      <protection locked="0"/>
    </xf>
    <xf numFmtId="9" fontId="21" fillId="8" borderId="52" xfId="0" applyNumberFormat="1" applyFont="1" applyFill="1" applyBorder="1" applyProtection="1">
      <protection locked="0"/>
    </xf>
    <xf numFmtId="0" fontId="0" fillId="8" borderId="0" xfId="0" applyFill="1" applyBorder="1" applyProtection="1">
      <protection locked="0"/>
    </xf>
    <xf numFmtId="1" fontId="6" fillId="8" borderId="0" xfId="0" applyNumberFormat="1" applyFont="1" applyFill="1" applyBorder="1" applyAlignment="1" applyProtection="1">
      <alignment horizontal="left" vertical="center" wrapText="1"/>
      <protection locked="0"/>
    </xf>
    <xf numFmtId="0" fontId="2" fillId="14" borderId="52" xfId="0" applyFont="1" applyFill="1" applyBorder="1" applyAlignment="1" applyProtection="1">
      <protection locked="0"/>
    </xf>
    <xf numFmtId="0" fontId="0" fillId="14" borderId="52" xfId="0" applyFont="1" applyFill="1" applyBorder="1" applyAlignment="1" applyProtection="1">
      <alignment wrapText="1"/>
      <protection locked="0"/>
    </xf>
    <xf numFmtId="0" fontId="0" fillId="14" borderId="52" xfId="0" applyFont="1" applyFill="1" applyBorder="1" applyAlignment="1" applyProtection="1">
      <alignment horizontal="left" vertical="top" wrapText="1"/>
      <protection locked="0"/>
    </xf>
    <xf numFmtId="9" fontId="2" fillId="14" borderId="52" xfId="1" applyFont="1" applyFill="1" applyBorder="1" applyAlignment="1" applyProtection="1">
      <protection locked="0"/>
    </xf>
    <xf numFmtId="0" fontId="0" fillId="14" borderId="52" xfId="0" applyFont="1" applyFill="1" applyBorder="1" applyAlignment="1" applyProtection="1"/>
    <xf numFmtId="0" fontId="2" fillId="14" borderId="52" xfId="0" applyFont="1" applyFill="1" applyBorder="1" applyAlignment="1" applyProtection="1"/>
    <xf numFmtId="9" fontId="1" fillId="14" borderId="52" xfId="1" applyFont="1" applyFill="1" applyBorder="1" applyAlignment="1" applyProtection="1"/>
    <xf numFmtId="9" fontId="2" fillId="14" borderId="52" xfId="1" applyFont="1" applyFill="1" applyBorder="1" applyAlignment="1" applyProtection="1"/>
    <xf numFmtId="2" fontId="0" fillId="13" borderId="52" xfId="0" applyNumberFormat="1" applyFont="1" applyFill="1" applyBorder="1" applyProtection="1"/>
    <xf numFmtId="166" fontId="0" fillId="13" borderId="52" xfId="0" applyNumberFormat="1" applyFont="1" applyFill="1" applyBorder="1" applyProtection="1"/>
    <xf numFmtId="0" fontId="2" fillId="12" borderId="52" xfId="0" applyFont="1" applyFill="1" applyBorder="1" applyAlignment="1" applyProtection="1">
      <alignment horizontal="center"/>
    </xf>
    <xf numFmtId="0" fontId="2" fillId="12" borderId="52" xfId="0" applyFont="1" applyFill="1" applyBorder="1" applyAlignment="1" applyProtection="1">
      <alignment horizontal="center" wrapText="1"/>
    </xf>
    <xf numFmtId="0" fontId="2" fillId="12" borderId="52" xfId="0" applyFont="1" applyFill="1" applyBorder="1" applyProtection="1"/>
    <xf numFmtId="0" fontId="0" fillId="12" borderId="52" xfId="0" applyFont="1" applyFill="1" applyBorder="1" applyProtection="1"/>
    <xf numFmtId="166" fontId="0" fillId="12" borderId="52" xfId="0" applyNumberFormat="1" applyFont="1" applyFill="1" applyBorder="1" applyProtection="1"/>
    <xf numFmtId="166" fontId="2" fillId="12" borderId="52" xfId="0" applyNumberFormat="1" applyFont="1" applyFill="1" applyBorder="1" applyProtection="1"/>
    <xf numFmtId="0" fontId="22" fillId="10" borderId="52" xfId="0" applyFont="1" applyFill="1" applyBorder="1" applyAlignment="1" applyProtection="1">
      <alignment horizontal="center" vertical="top" wrapText="1"/>
    </xf>
    <xf numFmtId="0" fontId="22" fillId="10" borderId="52" xfId="0" applyFont="1" applyFill="1" applyBorder="1" applyAlignment="1" applyProtection="1">
      <alignment horizontal="center"/>
    </xf>
    <xf numFmtId="0" fontId="28" fillId="10" borderId="52" xfId="0" applyFont="1" applyFill="1" applyBorder="1" applyAlignment="1" applyProtection="1"/>
    <xf numFmtId="166" fontId="26" fillId="10" borderId="52" xfId="0" applyNumberFormat="1" applyFont="1" applyFill="1" applyBorder="1" applyAlignment="1" applyProtection="1"/>
    <xf numFmtId="0" fontId="36" fillId="0" borderId="52" xfId="5" applyFont="1" applyFill="1" applyBorder="1" applyAlignment="1">
      <alignment horizontal="left" vertical="center" wrapText="1"/>
    </xf>
    <xf numFmtId="0" fontId="31" fillId="0" borderId="52" xfId="0" applyFont="1" applyFill="1" applyBorder="1" applyAlignment="1">
      <alignment wrapText="1"/>
    </xf>
    <xf numFmtId="0" fontId="33" fillId="0" borderId="52" xfId="0" applyFont="1" applyFill="1" applyBorder="1" applyAlignment="1">
      <alignment horizontal="left" vertical="center" wrapText="1"/>
    </xf>
    <xf numFmtId="0" fontId="47" fillId="8" borderId="1" xfId="0" applyFont="1" applyFill="1" applyBorder="1" applyAlignment="1" applyProtection="1">
      <alignment horizontal="left" vertical="center" wrapText="1"/>
      <protection locked="0"/>
    </xf>
    <xf numFmtId="0" fontId="44" fillId="8" borderId="1" xfId="0" applyFont="1" applyFill="1" applyBorder="1" applyAlignment="1" applyProtection="1">
      <alignment horizontal="right" vertical="center" wrapText="1"/>
      <protection locked="0"/>
    </xf>
    <xf numFmtId="0" fontId="44" fillId="8" borderId="91" xfId="0" applyFont="1" applyFill="1" applyBorder="1" applyAlignment="1" applyProtection="1">
      <alignment vertical="center" wrapText="1"/>
    </xf>
    <xf numFmtId="0" fontId="44" fillId="19" borderId="64" xfId="0" applyFont="1" applyFill="1" applyBorder="1" applyAlignment="1" applyProtection="1">
      <alignment vertical="center" wrapText="1"/>
    </xf>
    <xf numFmtId="0" fontId="44" fillId="8" borderId="91" xfId="0" applyFont="1" applyFill="1" applyBorder="1" applyAlignment="1" applyProtection="1">
      <alignment vertical="center"/>
    </xf>
    <xf numFmtId="0" fontId="44" fillId="19" borderId="64" xfId="0" applyFont="1" applyFill="1" applyBorder="1" applyAlignment="1" applyProtection="1">
      <alignment vertical="center"/>
    </xf>
    <xf numFmtId="0" fontId="33" fillId="21" borderId="98" xfId="0" applyFont="1" applyFill="1" applyBorder="1" applyAlignment="1">
      <alignment vertical="top" wrapText="1"/>
    </xf>
    <xf numFmtId="0" fontId="34" fillId="21" borderId="98" xfId="0" applyFont="1" applyFill="1" applyBorder="1" applyAlignment="1">
      <alignment vertical="top" wrapText="1"/>
    </xf>
    <xf numFmtId="0" fontId="35" fillId="21" borderId="98" xfId="0" applyFont="1" applyFill="1" applyBorder="1" applyAlignment="1">
      <alignment vertical="top" wrapText="1"/>
    </xf>
    <xf numFmtId="0" fontId="36" fillId="21" borderId="98" xfId="5" applyFont="1" applyFill="1" applyBorder="1" applyAlignment="1">
      <alignment horizontal="left" vertical="center" wrapText="1"/>
    </xf>
    <xf numFmtId="0" fontId="36" fillId="0" borderId="98" xfId="5" applyFont="1" applyFill="1" applyBorder="1" applyAlignment="1">
      <alignment horizontal="left" vertical="center" wrapText="1"/>
    </xf>
    <xf numFmtId="0" fontId="33" fillId="14" borderId="1" xfId="0" applyFont="1" applyFill="1" applyBorder="1" applyAlignment="1">
      <alignment horizontal="left" vertical="center" wrapText="1"/>
    </xf>
    <xf numFmtId="1" fontId="33" fillId="13" borderId="90" xfId="0" applyNumberFormat="1" applyFont="1" applyFill="1" applyBorder="1" applyAlignment="1">
      <alignment vertical="top" wrapText="1"/>
    </xf>
    <xf numFmtId="0" fontId="34" fillId="13" borderId="90" xfId="0" applyFont="1" applyFill="1" applyBorder="1" applyAlignment="1">
      <alignment vertical="top" wrapText="1"/>
    </xf>
    <xf numFmtId="0" fontId="31" fillId="0" borderId="90" xfId="0" applyFont="1" applyFill="1" applyBorder="1" applyAlignment="1">
      <alignment wrapText="1"/>
    </xf>
    <xf numFmtId="0" fontId="33" fillId="14" borderId="98" xfId="0" applyFont="1" applyFill="1" applyBorder="1" applyAlignment="1">
      <alignment vertical="top" wrapText="1"/>
    </xf>
    <xf numFmtId="0" fontId="34" fillId="14" borderId="98" xfId="0" applyFont="1" applyFill="1" applyBorder="1" applyAlignment="1">
      <alignment vertical="top" wrapText="1"/>
    </xf>
    <xf numFmtId="0" fontId="31" fillId="14" borderId="98" xfId="0" applyFont="1" applyFill="1" applyBorder="1" applyAlignment="1">
      <alignment vertical="top" wrapText="1"/>
    </xf>
    <xf numFmtId="0" fontId="31" fillId="14" borderId="98" xfId="0" applyFont="1" applyFill="1" applyBorder="1" applyAlignment="1">
      <alignment wrapText="1"/>
    </xf>
    <xf numFmtId="0" fontId="31" fillId="0" borderId="98" xfId="0" applyFont="1" applyFill="1" applyBorder="1" applyAlignment="1">
      <alignment wrapText="1"/>
    </xf>
    <xf numFmtId="0" fontId="33" fillId="12" borderId="90" xfId="0" applyFont="1" applyFill="1" applyBorder="1" applyAlignment="1">
      <alignment vertical="top" wrapText="1"/>
    </xf>
    <xf numFmtId="0" fontId="34" fillId="12" borderId="90" xfId="0" applyFont="1" applyFill="1" applyBorder="1" applyAlignment="1">
      <alignment vertical="top" wrapText="1"/>
    </xf>
    <xf numFmtId="0" fontId="31" fillId="12" borderId="90" xfId="0" applyFont="1" applyFill="1" applyBorder="1" applyAlignment="1">
      <alignment wrapText="1"/>
    </xf>
    <xf numFmtId="1" fontId="33" fillId="13" borderId="98" xfId="0" applyNumberFormat="1" applyFont="1" applyFill="1" applyBorder="1" applyAlignment="1">
      <alignment vertical="top" wrapText="1"/>
    </xf>
    <xf numFmtId="0" fontId="34" fillId="13" borderId="98" xfId="0" applyFont="1" applyFill="1" applyBorder="1" applyAlignment="1">
      <alignment vertical="top" wrapText="1"/>
    </xf>
    <xf numFmtId="0" fontId="33" fillId="13" borderId="98" xfId="0" applyFont="1" applyFill="1" applyBorder="1" applyAlignment="1">
      <alignment horizontal="left" vertical="center" wrapText="1"/>
    </xf>
    <xf numFmtId="0" fontId="33" fillId="0" borderId="98" xfId="0" applyFont="1" applyFill="1" applyBorder="1" applyAlignment="1">
      <alignment horizontal="left" vertical="center" wrapText="1"/>
    </xf>
    <xf numFmtId="0" fontId="33" fillId="10" borderId="90" xfId="0" applyFont="1" applyFill="1" applyBorder="1" applyAlignment="1">
      <alignment vertical="top" wrapText="1"/>
    </xf>
    <xf numFmtId="0" fontId="34" fillId="10" borderId="90" xfId="0" applyFont="1" applyFill="1" applyBorder="1" applyAlignment="1">
      <alignment vertical="top" wrapText="1"/>
    </xf>
    <xf numFmtId="0" fontId="35" fillId="10" borderId="90" xfId="0" applyFont="1" applyFill="1" applyBorder="1" applyAlignment="1">
      <alignment vertical="top" wrapText="1"/>
    </xf>
    <xf numFmtId="0" fontId="36" fillId="10" borderId="90" xfId="5" applyFont="1" applyFill="1" applyBorder="1" applyAlignment="1">
      <alignment horizontal="left" vertical="center" wrapText="1"/>
    </xf>
    <xf numFmtId="0" fontId="36" fillId="0" borderId="90" xfId="5" applyFont="1" applyFill="1" applyBorder="1" applyAlignment="1">
      <alignment horizontal="left" vertical="center" wrapText="1"/>
    </xf>
    <xf numFmtId="0" fontId="33" fillId="12" borderId="98" xfId="0" applyFont="1" applyFill="1" applyBorder="1" applyAlignment="1">
      <alignment vertical="top" wrapText="1"/>
    </xf>
    <xf numFmtId="0" fontId="34" fillId="12" borderId="98" xfId="0" applyFont="1" applyFill="1" applyBorder="1" applyAlignment="1">
      <alignment vertical="top" wrapText="1"/>
    </xf>
    <xf numFmtId="0" fontId="31" fillId="12" borderId="98" xfId="0" applyFont="1" applyFill="1" applyBorder="1" applyAlignment="1">
      <alignment wrapText="1"/>
    </xf>
    <xf numFmtId="0" fontId="33" fillId="21" borderId="90" xfId="0" applyFont="1" applyFill="1" applyBorder="1" applyAlignment="1">
      <alignment vertical="top" wrapText="1"/>
    </xf>
    <xf numFmtId="0" fontId="34" fillId="21" borderId="90" xfId="0" applyFont="1" applyFill="1" applyBorder="1" applyAlignment="1">
      <alignment vertical="top" wrapText="1"/>
    </xf>
    <xf numFmtId="0" fontId="35" fillId="21" borderId="90" xfId="0" applyFont="1" applyFill="1" applyBorder="1" applyAlignment="1">
      <alignment vertical="top" wrapText="1"/>
    </xf>
    <xf numFmtId="0" fontId="34" fillId="21" borderId="90" xfId="0" applyFont="1" applyFill="1" applyBorder="1" applyAlignment="1">
      <alignment horizontal="left" vertical="center" wrapText="1"/>
    </xf>
    <xf numFmtId="0" fontId="34" fillId="0" borderId="90" xfId="0" applyFont="1" applyFill="1" applyBorder="1" applyAlignment="1">
      <alignment horizontal="left" vertical="center" wrapText="1"/>
    </xf>
    <xf numFmtId="0" fontId="33" fillId="10" borderId="98" xfId="0" applyFont="1" applyFill="1" applyBorder="1" applyAlignment="1">
      <alignment vertical="top" wrapText="1"/>
    </xf>
    <xf numFmtId="0" fontId="34" fillId="10" borderId="98" xfId="0" applyFont="1" applyFill="1" applyBorder="1" applyAlignment="1">
      <alignment vertical="top" wrapText="1"/>
    </xf>
    <xf numFmtId="0" fontId="35" fillId="10" borderId="98" xfId="0" applyFont="1" applyFill="1" applyBorder="1" applyAlignment="1">
      <alignment vertical="top" wrapText="1"/>
    </xf>
    <xf numFmtId="0" fontId="36" fillId="13" borderId="90" xfId="5" applyFont="1" applyFill="1" applyBorder="1" applyAlignment="1">
      <alignment wrapText="1"/>
    </xf>
    <xf numFmtId="0" fontId="53" fillId="8" borderId="0" xfId="0" applyFont="1" applyFill="1"/>
    <xf numFmtId="0" fontId="44" fillId="8" borderId="0" xfId="0" applyFont="1" applyFill="1" applyProtection="1">
      <protection locked="0"/>
    </xf>
    <xf numFmtId="0" fontId="54" fillId="9" borderId="0" xfId="0" applyFont="1" applyFill="1" applyProtection="1">
      <protection locked="0"/>
    </xf>
    <xf numFmtId="0" fontId="44" fillId="8" borderId="83" xfId="0" applyFont="1" applyFill="1" applyBorder="1" applyProtection="1">
      <protection locked="0"/>
    </xf>
    <xf numFmtId="0" fontId="44" fillId="8" borderId="0" xfId="0" applyFont="1" applyFill="1" applyAlignment="1" applyProtection="1">
      <alignment wrapText="1"/>
      <protection locked="0"/>
    </xf>
    <xf numFmtId="0" fontId="44" fillId="8" borderId="0" xfId="0" applyFont="1" applyFill="1" applyAlignment="1" applyProtection="1">
      <protection locked="0"/>
    </xf>
    <xf numFmtId="0" fontId="44" fillId="8" borderId="0" xfId="0" applyFont="1" applyFill="1" applyProtection="1"/>
    <xf numFmtId="0" fontId="47" fillId="8" borderId="0" xfId="0" applyFont="1" applyFill="1" applyAlignment="1" applyProtection="1">
      <alignment horizontal="left" vertical="center" wrapText="1"/>
      <protection locked="0"/>
    </xf>
    <xf numFmtId="0" fontId="44" fillId="12" borderId="54" xfId="0" applyFont="1" applyFill="1" applyBorder="1" applyProtection="1">
      <protection locked="0"/>
    </xf>
    <xf numFmtId="0" fontId="47" fillId="12" borderId="1" xfId="0" applyFont="1" applyFill="1" applyBorder="1" applyAlignment="1" applyProtection="1">
      <alignment horizontal="left" vertical="center" wrapText="1"/>
      <protection locked="0"/>
    </xf>
    <xf numFmtId="0" fontId="47" fillId="12" borderId="1" xfId="0" applyFont="1" applyFill="1" applyBorder="1" applyAlignment="1" applyProtection="1">
      <alignment horizontal="left" vertical="top" wrapText="1"/>
      <protection locked="0"/>
    </xf>
    <xf numFmtId="0" fontId="47" fillId="12" borderId="74" xfId="0" applyFont="1" applyFill="1" applyBorder="1" applyAlignment="1" applyProtection="1">
      <alignment horizontal="left" vertical="center" wrapText="1"/>
      <protection locked="0"/>
    </xf>
    <xf numFmtId="0" fontId="48" fillId="12" borderId="1" xfId="0" applyFont="1" applyFill="1" applyBorder="1" applyAlignment="1" applyProtection="1">
      <alignment horizontal="left" vertical="center" wrapText="1"/>
      <protection locked="0"/>
    </xf>
    <xf numFmtId="0" fontId="44" fillId="8" borderId="1" xfId="0" applyFont="1" applyFill="1" applyBorder="1" applyProtection="1">
      <protection locked="0"/>
    </xf>
    <xf numFmtId="0" fontId="44" fillId="8" borderId="55" xfId="0" applyFont="1" applyFill="1" applyBorder="1" applyProtection="1">
      <protection locked="0"/>
    </xf>
    <xf numFmtId="0" fontId="44" fillId="12" borderId="62" xfId="0" applyFont="1" applyFill="1" applyBorder="1" applyProtection="1">
      <protection locked="0"/>
    </xf>
    <xf numFmtId="0" fontId="44" fillId="12" borderId="0" xfId="0" applyFont="1" applyFill="1" applyBorder="1" applyProtection="1">
      <protection locked="0"/>
    </xf>
    <xf numFmtId="2" fontId="46" fillId="11" borderId="0" xfId="0" applyNumberFormat="1" applyFont="1" applyFill="1" applyBorder="1" applyAlignment="1" applyProtection="1">
      <alignment horizontal="center"/>
      <protection locked="0"/>
    </xf>
    <xf numFmtId="0" fontId="44" fillId="12" borderId="75" xfId="0" applyFont="1" applyFill="1" applyBorder="1" applyProtection="1">
      <protection locked="0"/>
    </xf>
    <xf numFmtId="0" fontId="44" fillId="8" borderId="0" xfId="0" applyFont="1" applyFill="1" applyAlignment="1" applyProtection="1">
      <alignment horizontal="left" vertical="center"/>
      <protection locked="0"/>
    </xf>
    <xf numFmtId="1" fontId="46" fillId="8" borderId="0" xfId="0" applyNumberFormat="1" applyFont="1" applyFill="1" applyAlignment="1" applyProtection="1">
      <alignment horizontal="left" vertical="center" wrapText="1"/>
      <protection locked="0"/>
    </xf>
    <xf numFmtId="0" fontId="58" fillId="8" borderId="0" xfId="0" applyFont="1" applyFill="1" applyAlignment="1" applyProtection="1">
      <alignment horizontal="left" vertical="center"/>
      <protection locked="0"/>
    </xf>
    <xf numFmtId="1" fontId="47" fillId="13" borderId="34" xfId="0" applyNumberFormat="1" applyFont="1" applyFill="1" applyBorder="1" applyAlignment="1" applyProtection="1">
      <alignment horizontal="left" vertical="center" wrapText="1"/>
      <protection locked="0"/>
    </xf>
    <xf numFmtId="0" fontId="47" fillId="13" borderId="35" xfId="0" applyFont="1" applyFill="1" applyBorder="1" applyAlignment="1" applyProtection="1">
      <alignment horizontal="left" vertical="center" wrapText="1"/>
      <protection locked="0"/>
    </xf>
    <xf numFmtId="0" fontId="47" fillId="13" borderId="30" xfId="0" applyFont="1" applyFill="1" applyBorder="1" applyAlignment="1" applyProtection="1">
      <alignment horizontal="left" vertical="center" wrapText="1"/>
      <protection locked="0"/>
    </xf>
    <xf numFmtId="0" fontId="48" fillId="13" borderId="1" xfId="0" applyFont="1" applyFill="1" applyBorder="1" applyAlignment="1" applyProtection="1">
      <alignment horizontal="left" vertical="center" wrapText="1"/>
      <protection locked="0"/>
    </xf>
    <xf numFmtId="0" fontId="44" fillId="8" borderId="31" xfId="0" applyFont="1" applyFill="1" applyBorder="1" applyProtection="1">
      <protection locked="0"/>
    </xf>
    <xf numFmtId="0" fontId="44" fillId="8" borderId="36" xfId="0" applyFont="1" applyFill="1" applyBorder="1" applyProtection="1">
      <protection locked="0"/>
    </xf>
    <xf numFmtId="0" fontId="48" fillId="8" borderId="37" xfId="0" applyFont="1" applyFill="1" applyBorder="1" applyAlignment="1" applyProtection="1">
      <alignment horizontal="left" vertical="center" wrapText="1"/>
      <protection locked="0"/>
    </xf>
    <xf numFmtId="0" fontId="46" fillId="13" borderId="38" xfId="0" applyFont="1" applyFill="1" applyBorder="1" applyAlignment="1" applyProtection="1">
      <alignment horizontal="left" vertical="center" wrapText="1"/>
      <protection locked="0"/>
    </xf>
    <xf numFmtId="0" fontId="45" fillId="13" borderId="0" xfId="0" applyFont="1" applyFill="1" applyAlignment="1" applyProtection="1">
      <alignment horizontal="left" vertical="center" wrapText="1"/>
      <protection locked="0"/>
    </xf>
    <xf numFmtId="0" fontId="58" fillId="13" borderId="0" xfId="0" applyFont="1" applyFill="1" applyAlignment="1" applyProtection="1">
      <alignment wrapText="1"/>
      <protection locked="0"/>
    </xf>
    <xf numFmtId="0" fontId="58" fillId="13" borderId="0" xfId="0" applyFont="1" applyFill="1" applyProtection="1">
      <protection locked="0"/>
    </xf>
    <xf numFmtId="0" fontId="44" fillId="13" borderId="33" xfId="0" applyFont="1" applyFill="1" applyBorder="1" applyProtection="1">
      <protection locked="0"/>
    </xf>
    <xf numFmtId="1" fontId="47" fillId="8" borderId="0" xfId="0" applyNumberFormat="1" applyFont="1" applyFill="1" applyAlignment="1" applyProtection="1">
      <alignment horizontal="left" vertical="center" wrapText="1"/>
      <protection locked="0"/>
    </xf>
    <xf numFmtId="1" fontId="47" fillId="14" borderId="39" xfId="0" applyNumberFormat="1" applyFont="1" applyFill="1" applyBorder="1" applyAlignment="1" applyProtection="1">
      <alignment horizontal="left" vertical="center" wrapText="1"/>
      <protection locked="0"/>
    </xf>
    <xf numFmtId="0" fontId="47" fillId="14" borderId="1" xfId="0" applyFont="1" applyFill="1" applyBorder="1" applyAlignment="1" applyProtection="1">
      <alignment horizontal="left" vertical="center" wrapText="1"/>
      <protection locked="0"/>
    </xf>
    <xf numFmtId="0" fontId="47" fillId="14" borderId="1" xfId="0" applyFont="1" applyFill="1" applyBorder="1" applyAlignment="1" applyProtection="1">
      <alignment horizontal="left" vertical="top" wrapText="1"/>
      <protection locked="0"/>
    </xf>
    <xf numFmtId="0" fontId="47" fillId="14" borderId="32" xfId="0" applyFont="1" applyFill="1" applyBorder="1" applyAlignment="1" applyProtection="1">
      <alignment horizontal="left" vertical="center" wrapText="1"/>
      <protection locked="0"/>
    </xf>
    <xf numFmtId="0" fontId="48" fillId="14" borderId="1" xfId="0" applyFont="1" applyFill="1" applyBorder="1" applyAlignment="1" applyProtection="1">
      <alignment horizontal="left" vertical="center" wrapText="1"/>
      <protection locked="0"/>
    </xf>
    <xf numFmtId="0" fontId="44" fillId="14" borderId="1" xfId="0" applyFont="1" applyFill="1" applyBorder="1" applyAlignment="1" applyProtection="1">
      <alignment wrapText="1"/>
      <protection locked="0"/>
    </xf>
    <xf numFmtId="0" fontId="47" fillId="8" borderId="53" xfId="0" applyFont="1" applyFill="1" applyBorder="1" applyAlignment="1" applyProtection="1">
      <alignment horizontal="left" vertical="center" wrapText="1"/>
      <protection locked="0"/>
    </xf>
    <xf numFmtId="0" fontId="44" fillId="8" borderId="28" xfId="0" applyFont="1" applyFill="1" applyBorder="1" applyProtection="1">
      <protection locked="0"/>
    </xf>
    <xf numFmtId="0" fontId="44" fillId="8" borderId="29" xfId="0" applyFont="1" applyFill="1" applyBorder="1" applyProtection="1">
      <protection locked="0"/>
    </xf>
    <xf numFmtId="0" fontId="44" fillId="14" borderId="40" xfId="0" applyFont="1" applyFill="1" applyBorder="1" applyProtection="1">
      <protection locked="0"/>
    </xf>
    <xf numFmtId="0" fontId="44" fillId="14" borderId="0" xfId="0" applyFont="1" applyFill="1" applyProtection="1">
      <protection locked="0"/>
    </xf>
    <xf numFmtId="0" fontId="44" fillId="14" borderId="27" xfId="0" applyFont="1" applyFill="1" applyBorder="1" applyProtection="1">
      <protection locked="0"/>
    </xf>
    <xf numFmtId="0" fontId="26" fillId="10" borderId="52" xfId="0" applyFont="1" applyFill="1" applyBorder="1" applyProtection="1"/>
    <xf numFmtId="0" fontId="26" fillId="10" borderId="52" xfId="0" applyFont="1" applyFill="1" applyBorder="1" applyAlignment="1" applyProtection="1"/>
    <xf numFmtId="0" fontId="21" fillId="10" borderId="52" xfId="0" applyFont="1" applyFill="1" applyBorder="1" applyProtection="1"/>
    <xf numFmtId="0" fontId="19" fillId="10" borderId="52" xfId="0" applyFont="1" applyFill="1" applyBorder="1" applyAlignment="1" applyProtection="1"/>
    <xf numFmtId="0" fontId="19" fillId="10" borderId="52" xfId="0" applyFont="1" applyFill="1" applyBorder="1" applyProtection="1"/>
    <xf numFmtId="0" fontId="24" fillId="8" borderId="0" xfId="0" applyFont="1" applyFill="1"/>
    <xf numFmtId="0" fontId="18" fillId="17" borderId="67" xfId="5" applyFill="1" applyBorder="1" applyAlignment="1">
      <alignment horizontal="center" wrapText="1"/>
    </xf>
    <xf numFmtId="0" fontId="0" fillId="0" borderId="0" xfId="0" applyFill="1"/>
    <xf numFmtId="0" fontId="65" fillId="7" borderId="67" xfId="5" applyFont="1" applyFill="1" applyBorder="1" applyAlignment="1">
      <alignment horizontal="center" wrapText="1"/>
    </xf>
    <xf numFmtId="0" fontId="66" fillId="8" borderId="0" xfId="0" applyFont="1" applyFill="1"/>
    <xf numFmtId="0" fontId="0" fillId="21" borderId="67" xfId="0" applyFont="1" applyFill="1" applyBorder="1" applyAlignment="1">
      <alignment horizontal="center" wrapText="1"/>
    </xf>
    <xf numFmtId="0" fontId="18" fillId="16" borderId="67" xfId="5" applyFill="1" applyBorder="1" applyAlignment="1">
      <alignment horizontal="center" wrapText="1"/>
    </xf>
    <xf numFmtId="0" fontId="65" fillId="22" borderId="68" xfId="5" applyFont="1" applyFill="1" applyBorder="1" applyAlignment="1">
      <alignment horizontal="center" wrapText="1"/>
    </xf>
    <xf numFmtId="0" fontId="48" fillId="10" borderId="52" xfId="0" applyFont="1" applyFill="1" applyBorder="1" applyAlignment="1" applyProtection="1">
      <alignment horizontal="left" vertical="center" wrapText="1"/>
      <protection locked="0"/>
    </xf>
    <xf numFmtId="0" fontId="47" fillId="8" borderId="52" xfId="0" applyFont="1" applyFill="1" applyBorder="1" applyAlignment="1" applyProtection="1">
      <alignment horizontal="left" vertical="center" wrapText="1"/>
      <protection locked="0"/>
    </xf>
    <xf numFmtId="0" fontId="44" fillId="8" borderId="52" xfId="0" applyFont="1" applyFill="1" applyBorder="1" applyAlignment="1" applyProtection="1">
      <alignment horizontal="right" vertical="center" wrapText="1"/>
      <protection locked="0"/>
    </xf>
    <xf numFmtId="0" fontId="44" fillId="10" borderId="52" xfId="0" applyFont="1" applyFill="1" applyBorder="1" applyAlignment="1" applyProtection="1">
      <alignment wrapText="1"/>
    </xf>
    <xf numFmtId="0" fontId="47" fillId="10" borderId="52" xfId="0" applyFont="1" applyFill="1" applyBorder="1" applyAlignment="1" applyProtection="1">
      <alignment horizontal="left" vertical="center" wrapText="1"/>
    </xf>
    <xf numFmtId="0" fontId="48" fillId="13" borderId="2" xfId="0" applyFont="1" applyFill="1" applyBorder="1" applyAlignment="1" applyProtection="1">
      <alignment horizontal="left" vertical="center" wrapText="1"/>
      <protection locked="0"/>
    </xf>
    <xf numFmtId="0" fontId="44" fillId="8" borderId="99" xfId="0" applyFont="1" applyFill="1" applyBorder="1" applyProtection="1">
      <protection locked="0"/>
    </xf>
    <xf numFmtId="0" fontId="48" fillId="13" borderId="52" xfId="0" applyFont="1" applyFill="1" applyBorder="1" applyAlignment="1" applyProtection="1">
      <alignment horizontal="left" vertical="center" wrapText="1"/>
      <protection locked="0"/>
    </xf>
    <xf numFmtId="0" fontId="44" fillId="13" borderId="52" xfId="0" applyFont="1" applyFill="1" applyBorder="1" applyAlignment="1" applyProtection="1">
      <alignment wrapText="1"/>
      <protection locked="0"/>
    </xf>
    <xf numFmtId="0" fontId="47" fillId="8" borderId="100" xfId="0" applyFont="1" applyFill="1" applyBorder="1" applyAlignment="1" applyProtection="1">
      <alignment horizontal="left" vertical="center" wrapText="1"/>
      <protection locked="0"/>
    </xf>
    <xf numFmtId="0" fontId="48" fillId="13" borderId="101" xfId="0" applyFont="1" applyFill="1" applyBorder="1" applyAlignment="1" applyProtection="1">
      <alignment horizontal="left" vertical="center" wrapText="1"/>
      <protection locked="0"/>
    </xf>
    <xf numFmtId="0" fontId="44" fillId="8" borderId="102" xfId="0" applyFont="1" applyFill="1" applyBorder="1" applyProtection="1">
      <protection locked="0"/>
    </xf>
    <xf numFmtId="0" fontId="0" fillId="24" borderId="0" xfId="0" applyFill="1" applyAlignment="1">
      <alignment vertical="center" wrapText="1"/>
    </xf>
    <xf numFmtId="0" fontId="64" fillId="23" borderId="0" xfId="5" applyFont="1" applyFill="1" applyAlignment="1" applyProtection="1">
      <alignment horizontal="center" wrapText="1"/>
      <protection locked="0"/>
    </xf>
    <xf numFmtId="0" fontId="64" fillId="8" borderId="0" xfId="5" applyFont="1" applyFill="1" applyAlignment="1">
      <alignment horizontal="center" wrapText="1"/>
    </xf>
    <xf numFmtId="0" fontId="63" fillId="23" borderId="0" xfId="5" applyFont="1" applyFill="1" applyAlignment="1">
      <alignment horizontal="center" wrapText="1"/>
    </xf>
    <xf numFmtId="0" fontId="64" fillId="23" borderId="0" xfId="5" applyFont="1" applyFill="1" applyAlignment="1" applyProtection="1">
      <alignment horizontal="center"/>
      <protection locked="0"/>
    </xf>
    <xf numFmtId="0" fontId="13" fillId="18" borderId="3" xfId="2" applyFont="1" applyFill="1" applyBorder="1"/>
    <xf numFmtId="0" fontId="12" fillId="18" borderId="3" xfId="2" applyFill="1" applyBorder="1"/>
    <xf numFmtId="10" fontId="12" fillId="18" borderId="3" xfId="2" applyNumberFormat="1" applyFill="1" applyBorder="1"/>
    <xf numFmtId="10" fontId="1" fillId="18" borderId="3" xfId="4" applyNumberFormat="1" applyFont="1" applyFill="1" applyBorder="1"/>
    <xf numFmtId="0" fontId="1" fillId="18" borderId="3" xfId="4" applyNumberFormat="1" applyFont="1" applyFill="1" applyBorder="1"/>
    <xf numFmtId="9" fontId="1" fillId="18" borderId="3" xfId="1" applyFont="1" applyFill="1" applyBorder="1"/>
    <xf numFmtId="10" fontId="50" fillId="18" borderId="52" xfId="0" applyNumberFormat="1" applyFont="1" applyFill="1" applyBorder="1" applyAlignment="1">
      <alignment wrapText="1"/>
    </xf>
    <xf numFmtId="10" fontId="51" fillId="18" borderId="52" xfId="2" applyNumberFormat="1" applyFont="1" applyFill="1" applyBorder="1"/>
    <xf numFmtId="0" fontId="51" fillId="18" borderId="52" xfId="2" applyFont="1" applyFill="1" applyBorder="1"/>
    <xf numFmtId="44" fontId="21" fillId="18" borderId="52" xfId="3" applyFont="1" applyFill="1" applyBorder="1"/>
    <xf numFmtId="0" fontId="49" fillId="18" borderId="52" xfId="2" applyFont="1" applyFill="1" applyBorder="1" applyAlignment="1">
      <alignment horizontal="left"/>
    </xf>
    <xf numFmtId="2" fontId="2" fillId="13" borderId="52" xfId="0" applyNumberFormat="1" applyFont="1" applyFill="1" applyBorder="1" applyProtection="1"/>
    <xf numFmtId="0" fontId="42" fillId="7" borderId="1" xfId="0" applyFont="1" applyFill="1" applyBorder="1" applyAlignment="1">
      <alignment horizontal="center"/>
    </xf>
    <xf numFmtId="0" fontId="40" fillId="8" borderId="45" xfId="0" applyFont="1" applyFill="1" applyBorder="1" applyAlignment="1">
      <alignment horizontal="center" vertical="top"/>
    </xf>
    <xf numFmtId="0" fontId="44" fillId="19" borderId="0" xfId="0" applyFont="1" applyFill="1" applyBorder="1" applyAlignment="1" applyProtection="1">
      <alignment vertical="center" wrapText="1"/>
    </xf>
    <xf numFmtId="0" fontId="44" fillId="19" borderId="0" xfId="0" applyFont="1" applyFill="1" applyBorder="1" applyAlignment="1" applyProtection="1">
      <alignment vertical="center"/>
    </xf>
    <xf numFmtId="0" fontId="49" fillId="18" borderId="52" xfId="2" applyFont="1" applyFill="1" applyBorder="1" applyAlignment="1">
      <alignment horizontal="center"/>
    </xf>
    <xf numFmtId="44" fontId="67" fillId="18" borderId="52" xfId="2" applyNumberFormat="1" applyFont="1" applyFill="1" applyBorder="1"/>
    <xf numFmtId="0" fontId="67" fillId="18" borderId="52" xfId="2" applyFont="1" applyFill="1" applyBorder="1"/>
    <xf numFmtId="0" fontId="68" fillId="15" borderId="67" xfId="5" applyFont="1" applyFill="1" applyBorder="1" applyAlignment="1">
      <alignment horizontal="center" wrapText="1"/>
    </xf>
    <xf numFmtId="0" fontId="18" fillId="10" borderId="98" xfId="5" applyFill="1" applyBorder="1" applyAlignment="1">
      <alignment horizontal="left" vertical="center" wrapText="1"/>
    </xf>
    <xf numFmtId="0" fontId="25" fillId="26" borderId="0" xfId="0" applyFont="1" applyFill="1" applyAlignment="1" applyProtection="1">
      <alignment vertical="center" wrapText="1"/>
      <protection locked="0"/>
    </xf>
    <xf numFmtId="9" fontId="2" fillId="12" borderId="52" xfId="0" applyNumberFormat="1" applyFont="1" applyFill="1" applyBorder="1" applyProtection="1"/>
    <xf numFmtId="0" fontId="26" fillId="27" borderId="52" xfId="0" applyFont="1" applyFill="1" applyBorder="1" applyAlignment="1" applyProtection="1">
      <protection locked="0"/>
    </xf>
    <xf numFmtId="0" fontId="21" fillId="27" borderId="52" xfId="0" applyFont="1" applyFill="1" applyBorder="1" applyProtection="1"/>
    <xf numFmtId="0" fontId="31" fillId="10" borderId="52" xfId="5" applyFont="1" applyFill="1" applyBorder="1" applyAlignment="1" applyProtection="1">
      <alignment horizontal="left" vertical="center" wrapText="1"/>
      <protection locked="0"/>
    </xf>
    <xf numFmtId="0" fontId="48" fillId="0" borderId="52" xfId="0" applyFont="1" applyFill="1" applyBorder="1" applyAlignment="1" applyProtection="1">
      <alignment horizontal="left" vertical="center" wrapText="1"/>
      <protection locked="0"/>
    </xf>
    <xf numFmtId="0" fontId="48" fillId="0" borderId="1" xfId="0" applyFont="1" applyFill="1" applyBorder="1" applyAlignment="1" applyProtection="1">
      <alignment horizontal="left" vertical="center" wrapText="1"/>
      <protection locked="0"/>
    </xf>
    <xf numFmtId="0" fontId="48" fillId="0" borderId="101" xfId="0" applyFont="1" applyFill="1" applyBorder="1" applyAlignment="1" applyProtection="1">
      <alignment horizontal="left" vertical="center" wrapText="1"/>
      <protection locked="0"/>
    </xf>
    <xf numFmtId="0" fontId="44" fillId="0" borderId="101" xfId="0" applyFont="1" applyFill="1" applyBorder="1" applyAlignment="1" applyProtection="1">
      <alignment wrapText="1"/>
      <protection locked="0"/>
    </xf>
    <xf numFmtId="2" fontId="58" fillId="4" borderId="0" xfId="0" applyNumberFormat="1" applyFont="1" applyFill="1" applyAlignment="1" applyProtection="1">
      <alignment horizontal="center"/>
    </xf>
    <xf numFmtId="2" fontId="58" fillId="5" borderId="0" xfId="0" applyNumberFormat="1" applyFont="1" applyFill="1" applyAlignment="1" applyProtection="1">
      <alignment horizontal="center"/>
    </xf>
    <xf numFmtId="0" fontId="44" fillId="0" borderId="1" xfId="0" applyFont="1" applyFill="1" applyBorder="1" applyAlignment="1" applyProtection="1">
      <alignment wrapText="1"/>
      <protection locked="0"/>
    </xf>
    <xf numFmtId="0" fontId="48" fillId="12" borderId="103" xfId="0" applyFont="1" applyFill="1" applyBorder="1" applyAlignment="1" applyProtection="1">
      <alignment horizontal="left" vertical="center" wrapText="1"/>
      <protection locked="0"/>
    </xf>
    <xf numFmtId="0" fontId="48" fillId="0" borderId="103" xfId="0" applyFont="1" applyFill="1" applyBorder="1" applyAlignment="1" applyProtection="1">
      <alignment horizontal="left" vertical="center" wrapText="1"/>
      <protection locked="0"/>
    </xf>
    <xf numFmtId="0" fontId="44" fillId="8" borderId="103" xfId="0" applyFont="1" applyFill="1" applyBorder="1" applyProtection="1">
      <protection locked="0"/>
    </xf>
    <xf numFmtId="0" fontId="44" fillId="8" borderId="103" xfId="0" applyFont="1" applyFill="1" applyBorder="1" applyAlignment="1" applyProtection="1">
      <alignment horizontal="right" vertical="center" wrapText="1"/>
      <protection locked="0"/>
    </xf>
    <xf numFmtId="0" fontId="44" fillId="8" borderId="104" xfId="0" applyFont="1" applyFill="1" applyBorder="1" applyProtection="1">
      <protection locked="0"/>
    </xf>
    <xf numFmtId="0" fontId="48" fillId="14" borderId="105" xfId="0" applyFont="1" applyFill="1" applyBorder="1" applyAlignment="1" applyProtection="1">
      <alignment horizontal="left" vertical="center" wrapText="1"/>
      <protection locked="0"/>
    </xf>
    <xf numFmtId="0" fontId="48" fillId="0" borderId="105" xfId="0" applyFont="1" applyFill="1" applyBorder="1" applyAlignment="1" applyProtection="1">
      <alignment horizontal="left" vertical="center" wrapText="1"/>
      <protection locked="0"/>
    </xf>
    <xf numFmtId="0" fontId="44" fillId="0" borderId="105" xfId="0" applyFont="1" applyFill="1" applyBorder="1" applyAlignment="1" applyProtection="1">
      <alignment wrapText="1"/>
      <protection locked="0"/>
    </xf>
    <xf numFmtId="0" fontId="44" fillId="8" borderId="105" xfId="0" applyFont="1" applyFill="1" applyBorder="1" applyProtection="1">
      <protection locked="0"/>
    </xf>
    <xf numFmtId="0" fontId="44" fillId="8" borderId="105" xfId="0" applyFont="1" applyFill="1" applyBorder="1" applyAlignment="1" applyProtection="1">
      <alignment horizontal="right" vertical="center" wrapText="1"/>
      <protection locked="0"/>
    </xf>
    <xf numFmtId="0" fontId="44" fillId="8" borderId="106" xfId="0" applyFont="1" applyFill="1" applyBorder="1" applyProtection="1">
      <protection locked="0"/>
    </xf>
    <xf numFmtId="0" fontId="44" fillId="10" borderId="108" xfId="0" applyFont="1" applyFill="1" applyBorder="1" applyAlignment="1" applyProtection="1">
      <alignment wrapText="1"/>
      <protection locked="0"/>
    </xf>
    <xf numFmtId="0" fontId="44" fillId="10" borderId="108" xfId="0" applyFont="1" applyFill="1" applyBorder="1" applyAlignment="1" applyProtection="1">
      <alignment horizontal="left" vertical="center" wrapText="1"/>
      <protection locked="0"/>
    </xf>
    <xf numFmtId="0" fontId="47" fillId="10" borderId="108" xfId="0" applyFont="1" applyFill="1" applyBorder="1" applyAlignment="1" applyProtection="1">
      <alignment horizontal="left" vertical="center" wrapText="1"/>
      <protection locked="0"/>
    </xf>
    <xf numFmtId="2" fontId="46" fillId="6" borderId="108" xfId="0" applyNumberFormat="1" applyFont="1" applyFill="1" applyBorder="1" applyAlignment="1" applyProtection="1">
      <alignment horizontal="center" vertical="center" wrapText="1"/>
    </xf>
    <xf numFmtId="0" fontId="48" fillId="10" borderId="107" xfId="0" applyFont="1" applyFill="1" applyBorder="1" applyAlignment="1" applyProtection="1">
      <alignment horizontal="left" vertical="center" wrapText="1"/>
      <protection locked="0"/>
    </xf>
    <xf numFmtId="0" fontId="48" fillId="0" borderId="107" xfId="0" applyFont="1" applyFill="1" applyBorder="1" applyAlignment="1" applyProtection="1">
      <alignment horizontal="left" vertical="center" wrapText="1"/>
      <protection locked="0"/>
    </xf>
    <xf numFmtId="0" fontId="47" fillId="8" borderId="107" xfId="0" applyFont="1" applyFill="1" applyBorder="1" applyAlignment="1" applyProtection="1">
      <alignment horizontal="left" vertical="center" wrapText="1"/>
      <protection locked="0"/>
    </xf>
    <xf numFmtId="0" fontId="44" fillId="8" borderId="107" xfId="0" applyFont="1" applyFill="1" applyBorder="1" applyAlignment="1" applyProtection="1">
      <alignment horizontal="right" vertical="center" wrapText="1"/>
      <protection locked="0"/>
    </xf>
    <xf numFmtId="44" fontId="1" fillId="0" borderId="3" xfId="3" applyFont="1" applyFill="1" applyBorder="1"/>
    <xf numFmtId="9" fontId="12" fillId="0" borderId="3" xfId="2" applyNumberFormat="1" applyFill="1" applyBorder="1"/>
    <xf numFmtId="1" fontId="16" fillId="8" borderId="52" xfId="2" applyNumberFormat="1" applyFont="1" applyFill="1" applyBorder="1"/>
    <xf numFmtId="0" fontId="16" fillId="28" borderId="52" xfId="2" applyFont="1" applyFill="1" applyBorder="1"/>
    <xf numFmtId="0" fontId="13" fillId="18" borderId="98" xfId="2" applyFont="1" applyFill="1" applyBorder="1" applyAlignment="1">
      <alignment horizontal="center"/>
    </xf>
    <xf numFmtId="0" fontId="13" fillId="18" borderId="98" xfId="2" applyFont="1" applyFill="1" applyBorder="1" applyAlignment="1">
      <alignment horizontal="center" wrapText="1"/>
    </xf>
    <xf numFmtId="0" fontId="49" fillId="18" borderId="109" xfId="2" applyFont="1" applyFill="1" applyBorder="1" applyAlignment="1">
      <alignment horizontal="center"/>
    </xf>
    <xf numFmtId="0" fontId="49" fillId="18" borderId="110" xfId="2" applyFont="1" applyFill="1" applyBorder="1" applyAlignment="1">
      <alignment horizontal="center"/>
    </xf>
    <xf numFmtId="0" fontId="49" fillId="18" borderId="111" xfId="2" applyFont="1" applyFill="1" applyBorder="1" applyAlignment="1">
      <alignment horizontal="center"/>
    </xf>
    <xf numFmtId="0" fontId="49" fillId="0" borderId="0" xfId="2" applyFont="1" applyFill="1" applyBorder="1" applyAlignment="1">
      <alignment horizontal="center"/>
    </xf>
    <xf numFmtId="0" fontId="21" fillId="27" borderId="52" xfId="0" applyFont="1" applyFill="1" applyBorder="1"/>
    <xf numFmtId="166" fontId="21" fillId="27" borderId="52" xfId="0" applyNumberFormat="1" applyFont="1" applyFill="1" applyBorder="1"/>
    <xf numFmtId="2" fontId="21" fillId="27" borderId="52" xfId="0" applyNumberFormat="1" applyFont="1" applyFill="1" applyBorder="1" applyAlignment="1">
      <alignment vertical="center" wrapText="1"/>
    </xf>
    <xf numFmtId="0" fontId="2" fillId="29" borderId="52" xfId="0" applyFont="1" applyFill="1" applyBorder="1"/>
    <xf numFmtId="0" fontId="21" fillId="29" borderId="52" xfId="0" applyFont="1" applyFill="1" applyBorder="1"/>
    <xf numFmtId="166" fontId="21" fillId="29" borderId="52" xfId="0" applyNumberFormat="1" applyFont="1" applyFill="1" applyBorder="1" applyAlignment="1">
      <alignment horizontal="center" vertical="center"/>
    </xf>
    <xf numFmtId="166" fontId="21" fillId="29" borderId="52" xfId="1" applyNumberFormat="1" applyFont="1" applyFill="1" applyBorder="1" applyAlignment="1">
      <alignment horizontal="center" vertical="center"/>
    </xf>
    <xf numFmtId="2" fontId="21" fillId="29" borderId="52" xfId="0" applyNumberFormat="1" applyFont="1" applyFill="1" applyBorder="1" applyAlignment="1">
      <alignment vertical="center" wrapText="1"/>
    </xf>
    <xf numFmtId="0" fontId="2" fillId="30" borderId="52" xfId="0" applyFont="1" applyFill="1" applyBorder="1"/>
    <xf numFmtId="0" fontId="21" fillId="30" borderId="52" xfId="0" applyFont="1" applyFill="1" applyBorder="1"/>
    <xf numFmtId="166" fontId="21" fillId="30" borderId="52" xfId="0" applyNumberFormat="1" applyFont="1" applyFill="1" applyBorder="1"/>
    <xf numFmtId="2" fontId="21" fillId="30" borderId="52" xfId="0" applyNumberFormat="1" applyFont="1" applyFill="1" applyBorder="1" applyAlignment="1">
      <alignment vertical="center" wrapText="1"/>
    </xf>
    <xf numFmtId="0" fontId="21" fillId="14" borderId="52" xfId="0" applyFont="1" applyFill="1" applyBorder="1"/>
    <xf numFmtId="9" fontId="21" fillId="14" borderId="52" xfId="1" applyFont="1" applyFill="1" applyBorder="1"/>
    <xf numFmtId="9" fontId="21" fillId="14" borderId="52" xfId="1" applyFont="1" applyFill="1" applyBorder="1" applyAlignment="1">
      <alignment vertical="top"/>
    </xf>
    <xf numFmtId="2" fontId="21" fillId="14" borderId="52" xfId="0" applyNumberFormat="1" applyFont="1" applyFill="1" applyBorder="1" applyAlignment="1">
      <alignment vertical="center" wrapText="1"/>
    </xf>
    <xf numFmtId="0" fontId="8" fillId="31" borderId="49" xfId="0" applyFont="1" applyFill="1" applyBorder="1" applyAlignment="1" applyProtection="1"/>
    <xf numFmtId="0" fontId="8" fillId="31" borderId="0" xfId="0" applyFont="1" applyFill="1" applyBorder="1" applyAlignment="1" applyProtection="1"/>
    <xf numFmtId="0" fontId="7" fillId="31" borderId="45" xfId="0" applyFont="1" applyFill="1" applyBorder="1" applyAlignment="1" applyProtection="1"/>
    <xf numFmtId="0" fontId="7" fillId="31" borderId="46" xfId="0" applyFont="1" applyFill="1" applyBorder="1" applyAlignment="1" applyProtection="1"/>
    <xf numFmtId="0" fontId="8" fillId="31" borderId="45" xfId="0" applyFont="1" applyFill="1" applyBorder="1" applyAlignment="1" applyProtection="1">
      <alignment vertical="top"/>
    </xf>
    <xf numFmtId="0" fontId="8" fillId="31" borderId="46" xfId="0" applyFont="1" applyFill="1" applyBorder="1" applyAlignment="1" applyProtection="1">
      <alignment vertical="top"/>
    </xf>
    <xf numFmtId="0" fontId="56" fillId="31" borderId="49" xfId="0" applyFont="1" applyFill="1" applyBorder="1" applyAlignment="1" applyProtection="1"/>
    <xf numFmtId="0" fontId="56" fillId="31" borderId="0" xfId="0" applyFont="1" applyFill="1" applyBorder="1" applyAlignment="1" applyProtection="1"/>
    <xf numFmtId="0" fontId="8" fillId="31" borderId="49" xfId="0" applyFont="1" applyFill="1" applyBorder="1" applyAlignment="1" applyProtection="1">
      <protection locked="0"/>
    </xf>
    <xf numFmtId="0" fontId="8" fillId="31" borderId="0" xfId="0" applyFont="1" applyFill="1" applyBorder="1" applyAlignment="1" applyProtection="1">
      <protection locked="0"/>
    </xf>
    <xf numFmtId="0" fontId="7" fillId="31" borderId="1" xfId="0" applyFont="1" applyFill="1" applyBorder="1" applyAlignment="1">
      <alignment horizontal="center"/>
    </xf>
    <xf numFmtId="0" fontId="60" fillId="31" borderId="45" xfId="0" applyFont="1" applyFill="1" applyBorder="1" applyAlignment="1">
      <alignment horizontal="center" vertical="top"/>
    </xf>
    <xf numFmtId="0" fontId="13" fillId="31" borderId="1" xfId="0" applyFont="1" applyFill="1" applyBorder="1" applyAlignment="1">
      <alignment horizontal="center"/>
    </xf>
    <xf numFmtId="0" fontId="8" fillId="31" borderId="49" xfId="0" applyFont="1" applyFill="1" applyBorder="1" applyAlignment="1">
      <alignment horizontal="center"/>
    </xf>
    <xf numFmtId="0" fontId="8" fillId="31" borderId="0" xfId="0" applyFont="1" applyFill="1" applyBorder="1" applyAlignment="1">
      <alignment horizontal="center"/>
    </xf>
    <xf numFmtId="10" fontId="2" fillId="31" borderId="1" xfId="0" applyNumberFormat="1" applyFont="1" applyFill="1" applyBorder="1" applyAlignment="1">
      <alignment horizontal="center"/>
    </xf>
    <xf numFmtId="9" fontId="60" fillId="31" borderId="45" xfId="0" applyNumberFormat="1" applyFont="1" applyFill="1" applyBorder="1" applyAlignment="1">
      <alignment horizontal="center" vertical="top"/>
    </xf>
    <xf numFmtId="9" fontId="2" fillId="31" borderId="1" xfId="0" applyNumberFormat="1" applyFont="1" applyFill="1" applyBorder="1" applyAlignment="1">
      <alignment horizontal="center"/>
    </xf>
    <xf numFmtId="0" fontId="14" fillId="18" borderId="0" xfId="0" applyFont="1" applyFill="1"/>
    <xf numFmtId="0" fontId="0" fillId="12" borderId="52" xfId="0" applyFill="1" applyBorder="1"/>
    <xf numFmtId="0" fontId="21" fillId="32" borderId="52" xfId="0" applyFont="1" applyFill="1" applyBorder="1"/>
    <xf numFmtId="0" fontId="9" fillId="18" borderId="65" xfId="0" applyFont="1" applyFill="1" applyBorder="1" applyAlignment="1">
      <alignment horizontal="center"/>
    </xf>
    <xf numFmtId="0" fontId="9" fillId="18" borderId="66"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12" xfId="0" applyFont="1" applyFill="1" applyBorder="1" applyAlignment="1">
      <alignment horizontal="center"/>
    </xf>
    <xf numFmtId="0" fontId="0" fillId="19" borderId="7" xfId="0" applyFill="1" applyBorder="1" applyAlignment="1">
      <alignment wrapText="1"/>
    </xf>
    <xf numFmtId="0" fontId="0" fillId="19" borderId="8" xfId="0" applyFill="1" applyBorder="1" applyAlignment="1"/>
    <xf numFmtId="0" fontId="0" fillId="19" borderId="9" xfId="0" applyFill="1" applyBorder="1" applyAlignment="1"/>
    <xf numFmtId="0" fontId="23" fillId="17" borderId="0" xfId="0" applyFont="1" applyFill="1" applyBorder="1" applyAlignment="1">
      <alignment horizontal="left" wrapText="1"/>
    </xf>
    <xf numFmtId="0" fontId="23" fillId="17" borderId="64" xfId="0" applyFont="1" applyFill="1" applyBorder="1" applyAlignment="1">
      <alignment horizontal="left" wrapText="1"/>
    </xf>
    <xf numFmtId="0" fontId="0" fillId="22" borderId="69" xfId="0" applyFont="1" applyFill="1" applyBorder="1" applyAlignment="1">
      <alignment wrapText="1"/>
    </xf>
    <xf numFmtId="0" fontId="0" fillId="22" borderId="70" xfId="0" applyFont="1" applyFill="1" applyBorder="1" applyAlignment="1">
      <alignment wrapText="1"/>
    </xf>
    <xf numFmtId="0" fontId="0" fillId="15" borderId="0" xfId="0" applyFont="1" applyFill="1" applyBorder="1" applyAlignment="1">
      <alignment wrapText="1"/>
    </xf>
    <xf numFmtId="0" fontId="0" fillId="15" borderId="64" xfId="0" applyFont="1" applyFill="1" applyBorder="1" applyAlignment="1">
      <alignment wrapText="1"/>
    </xf>
    <xf numFmtId="0" fontId="23" fillId="16" borderId="0" xfId="0" applyFont="1" applyFill="1" applyBorder="1" applyAlignment="1">
      <alignment wrapText="1"/>
    </xf>
    <xf numFmtId="0" fontId="23" fillId="16" borderId="64" xfId="0" applyFont="1" applyFill="1" applyBorder="1" applyAlignment="1">
      <alignment wrapText="1"/>
    </xf>
    <xf numFmtId="0" fontId="0" fillId="21" borderId="0" xfId="0" applyFont="1" applyFill="1" applyBorder="1" applyAlignment="1">
      <alignment wrapText="1"/>
    </xf>
    <xf numFmtId="0" fontId="0" fillId="21" borderId="64" xfId="0" applyFont="1" applyFill="1" applyBorder="1" applyAlignment="1">
      <alignment wrapText="1"/>
    </xf>
    <xf numFmtId="0" fontId="0" fillId="7" borderId="0" xfId="0" applyFill="1" applyBorder="1" applyAlignment="1">
      <alignment wrapText="1"/>
    </xf>
    <xf numFmtId="0" fontId="0" fillId="7" borderId="64" xfId="0" applyFill="1" applyBorder="1" applyAlignment="1">
      <alignment wrapText="1"/>
    </xf>
    <xf numFmtId="0" fontId="10" fillId="3" borderId="0" xfId="0" applyFont="1" applyFill="1" applyAlignment="1">
      <alignment horizontal="center" wrapText="1"/>
    </xf>
    <xf numFmtId="0" fontId="10" fillId="3" borderId="41" xfId="0" applyFont="1" applyFill="1" applyBorder="1" applyAlignment="1">
      <alignment horizontal="center" wrapText="1"/>
    </xf>
    <xf numFmtId="0" fontId="31" fillId="19" borderId="7" xfId="0" applyFont="1" applyFill="1" applyBorder="1" applyAlignment="1">
      <alignment horizontal="left" wrapText="1"/>
    </xf>
    <xf numFmtId="0" fontId="31" fillId="19" borderId="8" xfId="0" applyFont="1" applyFill="1" applyBorder="1" applyAlignment="1">
      <alignment horizontal="left" wrapText="1"/>
    </xf>
    <xf numFmtId="0" fontId="31" fillId="19" borderId="9" xfId="0" applyFont="1" applyFill="1" applyBorder="1" applyAlignment="1">
      <alignment horizontal="left" wrapText="1"/>
    </xf>
    <xf numFmtId="0" fontId="40" fillId="7" borderId="45" xfId="0" applyFont="1" applyFill="1" applyBorder="1" applyAlignment="1">
      <alignment horizontal="center"/>
    </xf>
    <xf numFmtId="0" fontId="40" fillId="7" borderId="47" xfId="0" applyFont="1" applyFill="1" applyBorder="1" applyAlignment="1">
      <alignment horizontal="center"/>
    </xf>
    <xf numFmtId="0" fontId="41" fillId="31" borderId="45" xfId="0" applyFont="1" applyFill="1" applyBorder="1" applyAlignment="1">
      <alignment horizontal="center"/>
    </xf>
    <xf numFmtId="0" fontId="41" fillId="31" borderId="47" xfId="0" applyFont="1" applyFill="1" applyBorder="1" applyAlignment="1">
      <alignment horizontal="center"/>
    </xf>
    <xf numFmtId="0" fontId="41" fillId="7" borderId="45" xfId="0" applyFont="1" applyFill="1" applyBorder="1" applyAlignment="1">
      <alignment horizontal="center"/>
    </xf>
    <xf numFmtId="0" fontId="41" fillId="7" borderId="47" xfId="0" applyFont="1" applyFill="1" applyBorder="1" applyAlignment="1">
      <alignment horizontal="center"/>
    </xf>
    <xf numFmtId="0" fontId="40" fillId="0" borderId="45" xfId="0" applyFont="1" applyBorder="1" applyAlignment="1">
      <alignment horizontal="center"/>
    </xf>
    <xf numFmtId="0" fontId="40" fillId="0" borderId="46" xfId="0" applyFont="1" applyBorder="1" applyAlignment="1">
      <alignment horizontal="center"/>
    </xf>
    <xf numFmtId="0" fontId="40" fillId="0" borderId="47" xfId="0" applyFont="1" applyBorder="1" applyAlignment="1">
      <alignment horizontal="center"/>
    </xf>
    <xf numFmtId="0" fontId="43" fillId="8" borderId="84" xfId="0" applyFont="1" applyFill="1" applyBorder="1" applyAlignment="1">
      <alignment horizontal="center"/>
    </xf>
    <xf numFmtId="0" fontId="43" fillId="8" borderId="46" xfId="0" applyFont="1" applyFill="1" applyBorder="1" applyAlignment="1">
      <alignment horizontal="center"/>
    </xf>
    <xf numFmtId="0" fontId="43" fillId="8" borderId="47" xfId="0" applyFont="1" applyFill="1" applyBorder="1" applyAlignment="1">
      <alignment horizontal="center"/>
    </xf>
    <xf numFmtId="0" fontId="41" fillId="7" borderId="85" xfId="0" applyFont="1" applyFill="1" applyBorder="1" applyAlignment="1">
      <alignment horizontal="center"/>
    </xf>
    <xf numFmtId="0" fontId="42" fillId="7" borderId="1" xfId="0" applyFont="1" applyFill="1" applyBorder="1" applyAlignment="1">
      <alignment horizontal="center"/>
    </xf>
    <xf numFmtId="0" fontId="42" fillId="8" borderId="45" xfId="0" applyFont="1" applyFill="1" applyBorder="1" applyAlignment="1">
      <alignment horizontal="center" vertical="top"/>
    </xf>
    <xf numFmtId="0" fontId="42" fillId="8" borderId="47" xfId="0" applyFont="1" applyFill="1" applyBorder="1" applyAlignment="1">
      <alignment horizontal="center" vertical="top"/>
    </xf>
    <xf numFmtId="10" fontId="37" fillId="8" borderId="45" xfId="0" applyNumberFormat="1" applyFont="1" applyFill="1" applyBorder="1" applyAlignment="1">
      <alignment horizontal="center"/>
    </xf>
    <xf numFmtId="10" fontId="37" fillId="8" borderId="47" xfId="0" applyNumberFormat="1" applyFont="1" applyFill="1" applyBorder="1" applyAlignment="1">
      <alignment horizontal="center"/>
    </xf>
    <xf numFmtId="0" fontId="42" fillId="7" borderId="45" xfId="0" applyFont="1" applyFill="1" applyBorder="1" applyAlignment="1">
      <alignment horizontal="center"/>
    </xf>
    <xf numFmtId="0" fontId="42" fillId="7" borderId="47" xfId="0" applyFont="1" applyFill="1" applyBorder="1" applyAlignment="1">
      <alignment horizontal="center"/>
    </xf>
    <xf numFmtId="0" fontId="40" fillId="8" borderId="45" xfId="0" applyFont="1" applyFill="1" applyBorder="1" applyAlignment="1">
      <alignment horizontal="center" vertical="top"/>
    </xf>
    <xf numFmtId="0" fontId="40" fillId="8" borderId="85" xfId="0" applyFont="1" applyFill="1" applyBorder="1" applyAlignment="1">
      <alignment horizontal="center" vertical="top"/>
    </xf>
    <xf numFmtId="9" fontId="37" fillId="8" borderId="45" xfId="0" applyNumberFormat="1" applyFont="1" applyFill="1" applyBorder="1" applyAlignment="1">
      <alignment horizontal="center"/>
    </xf>
    <xf numFmtId="9" fontId="37" fillId="8" borderId="47" xfId="0" applyNumberFormat="1" applyFont="1" applyFill="1" applyBorder="1" applyAlignment="1">
      <alignment horizontal="center"/>
    </xf>
    <xf numFmtId="164" fontId="32" fillId="5" borderId="1" xfId="0" applyNumberFormat="1" applyFont="1" applyFill="1" applyBorder="1" applyAlignment="1">
      <alignment horizontal="center" vertical="center" wrapText="1"/>
    </xf>
    <xf numFmtId="1" fontId="32" fillId="4" borderId="1" xfId="0" applyNumberFormat="1" applyFont="1" applyFill="1" applyBorder="1" applyAlignment="1">
      <alignment horizontal="center" vertical="center" wrapText="1"/>
    </xf>
    <xf numFmtId="164" fontId="32" fillId="11" borderId="1" xfId="0" applyNumberFormat="1" applyFont="1" applyFill="1" applyBorder="1" applyAlignment="1">
      <alignment horizontal="center" vertical="center" wrapText="1"/>
    </xf>
    <xf numFmtId="1" fontId="32" fillId="6" borderId="1" xfId="0" applyNumberFormat="1" applyFont="1" applyFill="1" applyBorder="1" applyAlignment="1">
      <alignment horizontal="center" vertical="center" wrapText="1"/>
    </xf>
    <xf numFmtId="164" fontId="32" fillId="20" borderId="1" xfId="0" applyNumberFormat="1" applyFont="1" applyFill="1" applyBorder="1" applyAlignment="1">
      <alignment horizontal="center" vertical="center"/>
    </xf>
    <xf numFmtId="0" fontId="0" fillId="25" borderId="0" xfId="0" applyFill="1" applyAlignment="1">
      <alignment horizontal="center" vertical="center" wrapText="1"/>
    </xf>
    <xf numFmtId="164" fontId="6" fillId="5" borderId="89" xfId="0" applyNumberFormat="1" applyFont="1" applyFill="1" applyBorder="1" applyAlignment="1" applyProtection="1">
      <alignment horizontal="center" vertical="center" wrapText="1"/>
      <protection locked="0"/>
    </xf>
    <xf numFmtId="164" fontId="6" fillId="5" borderId="0" xfId="0" applyNumberFormat="1" applyFont="1" applyFill="1" applyBorder="1" applyAlignment="1" applyProtection="1">
      <alignment horizontal="center" vertical="center" wrapText="1"/>
      <protection locked="0"/>
    </xf>
    <xf numFmtId="0" fontId="8" fillId="31" borderId="48" xfId="0" applyFont="1" applyFill="1" applyBorder="1" applyAlignment="1" applyProtection="1"/>
    <xf numFmtId="0" fontId="8" fillId="31" borderId="80" xfId="0" applyFont="1" applyFill="1" applyBorder="1" applyAlignment="1" applyProtection="1"/>
    <xf numFmtId="0" fontId="8" fillId="31" borderId="49" xfId="0" applyFont="1" applyFill="1" applyBorder="1" applyAlignment="1" applyProtection="1">
      <alignment vertical="top"/>
    </xf>
    <xf numFmtId="0" fontId="8" fillId="31" borderId="79" xfId="0" applyFont="1" applyFill="1" applyBorder="1" applyAlignment="1" applyProtection="1">
      <alignment vertical="top"/>
    </xf>
    <xf numFmtId="0" fontId="60" fillId="31" borderId="45" xfId="0" applyFont="1" applyFill="1" applyBorder="1" applyAlignment="1" applyProtection="1">
      <alignment horizontal="left" vertical="top"/>
    </xf>
    <xf numFmtId="0" fontId="60" fillId="31" borderId="47" xfId="0" applyFont="1" applyFill="1" applyBorder="1" applyAlignment="1" applyProtection="1">
      <alignment horizontal="left" vertical="top"/>
    </xf>
    <xf numFmtId="1" fontId="6" fillId="6" borderId="96" xfId="0" applyNumberFormat="1" applyFont="1" applyFill="1" applyBorder="1" applyAlignment="1" applyProtection="1">
      <alignment horizontal="center" vertical="center" wrapText="1"/>
      <protection locked="0"/>
    </xf>
    <xf numFmtId="1" fontId="6" fillId="6" borderId="0" xfId="0" applyNumberFormat="1" applyFont="1" applyFill="1" applyBorder="1" applyAlignment="1" applyProtection="1">
      <alignment horizontal="center" vertical="center" wrapText="1"/>
      <protection locked="0"/>
    </xf>
    <xf numFmtId="1" fontId="6" fillId="4" borderId="92" xfId="0" applyNumberFormat="1" applyFont="1" applyFill="1" applyBorder="1" applyAlignment="1" applyProtection="1">
      <alignment horizontal="center" vertical="center" wrapText="1"/>
      <protection locked="0"/>
    </xf>
    <xf numFmtId="1" fontId="6" fillId="4" borderId="0" xfId="0" applyNumberFormat="1" applyFont="1" applyFill="1" applyBorder="1" applyAlignment="1" applyProtection="1">
      <alignment horizontal="center" vertical="center" wrapText="1"/>
      <protection locked="0"/>
    </xf>
    <xf numFmtId="164" fontId="6" fillId="11" borderId="93" xfId="0" applyNumberFormat="1" applyFont="1" applyFill="1" applyBorder="1" applyAlignment="1" applyProtection="1">
      <alignment horizontal="center" vertical="center" wrapText="1"/>
      <protection locked="0"/>
    </xf>
    <xf numFmtId="164" fontId="6" fillId="11" borderId="94" xfId="0" applyNumberFormat="1" applyFont="1" applyFill="1" applyBorder="1" applyAlignment="1" applyProtection="1">
      <alignment horizontal="center" vertical="center" wrapText="1"/>
      <protection locked="0"/>
    </xf>
    <xf numFmtId="164" fontId="6" fillId="11" borderId="95" xfId="0" applyNumberFormat="1" applyFont="1" applyFill="1" applyBorder="1" applyAlignment="1" applyProtection="1">
      <alignment horizontal="center" vertical="center" wrapText="1"/>
      <protection locked="0"/>
    </xf>
    <xf numFmtId="0" fontId="0" fillId="19" borderId="76" xfId="0" applyFill="1" applyBorder="1" applyAlignment="1" applyProtection="1">
      <alignment horizontal="left" wrapText="1"/>
      <protection locked="0"/>
    </xf>
    <xf numFmtId="0" fontId="0" fillId="19" borderId="77" xfId="0" applyFill="1" applyBorder="1" applyAlignment="1" applyProtection="1">
      <alignment horizontal="left" wrapText="1"/>
      <protection locked="0"/>
    </xf>
    <xf numFmtId="0" fontId="0" fillId="19" borderId="78" xfId="0" applyFill="1" applyBorder="1" applyAlignment="1" applyProtection="1">
      <alignment horizontal="left" wrapText="1"/>
      <protection locked="0"/>
    </xf>
    <xf numFmtId="0" fontId="7" fillId="31" borderId="45" xfId="0" applyFont="1" applyFill="1" applyBorder="1" applyAlignment="1" applyProtection="1">
      <alignment horizontal="left"/>
    </xf>
    <xf numFmtId="0" fontId="7" fillId="31" borderId="46" xfId="0" applyFont="1" applyFill="1" applyBorder="1" applyAlignment="1" applyProtection="1">
      <alignment horizontal="left"/>
    </xf>
    <xf numFmtId="0" fontId="7" fillId="31" borderId="47" xfId="0" applyFont="1" applyFill="1" applyBorder="1" applyAlignment="1" applyProtection="1">
      <alignment horizontal="left"/>
    </xf>
    <xf numFmtId="0" fontId="8" fillId="31" borderId="45" xfId="0" applyFont="1" applyFill="1" applyBorder="1" applyAlignment="1" applyProtection="1">
      <alignment horizontal="left" vertical="top"/>
    </xf>
    <xf numFmtId="0" fontId="8" fillId="31" borderId="46" xfId="0" applyFont="1" applyFill="1" applyBorder="1" applyAlignment="1" applyProtection="1">
      <alignment horizontal="left" vertical="top"/>
    </xf>
    <xf numFmtId="0" fontId="8" fillId="31" borderId="47" xfId="0" applyFont="1" applyFill="1" applyBorder="1" applyAlignment="1" applyProtection="1">
      <alignment horizontal="left" vertical="top"/>
    </xf>
    <xf numFmtId="167" fontId="60" fillId="31" borderId="45" xfId="1" applyNumberFormat="1" applyFont="1" applyFill="1" applyBorder="1" applyAlignment="1" applyProtection="1">
      <alignment horizontal="left" vertical="top"/>
    </xf>
    <xf numFmtId="167" fontId="60" fillId="31" borderId="46" xfId="1" applyNumberFormat="1" applyFont="1" applyFill="1" applyBorder="1" applyAlignment="1" applyProtection="1">
      <alignment horizontal="left" vertical="top"/>
    </xf>
    <xf numFmtId="167" fontId="60" fillId="31" borderId="47" xfId="1" applyNumberFormat="1" applyFont="1" applyFill="1" applyBorder="1" applyAlignment="1" applyProtection="1">
      <alignment horizontal="left" vertical="top"/>
    </xf>
    <xf numFmtId="9" fontId="8" fillId="31" borderId="45" xfId="0" applyNumberFormat="1" applyFont="1" applyFill="1" applyBorder="1" applyAlignment="1" applyProtection="1">
      <alignment horizontal="left" vertical="top"/>
    </xf>
    <xf numFmtId="9" fontId="8" fillId="31" borderId="46" xfId="0" applyNumberFormat="1" applyFont="1" applyFill="1" applyBorder="1" applyAlignment="1" applyProtection="1">
      <alignment horizontal="left" vertical="top"/>
    </xf>
    <xf numFmtId="9" fontId="8" fillId="31" borderId="47" xfId="0" applyNumberFormat="1" applyFont="1" applyFill="1" applyBorder="1" applyAlignment="1" applyProtection="1">
      <alignment horizontal="left" vertical="top"/>
    </xf>
    <xf numFmtId="0" fontId="8" fillId="31" borderId="50" xfId="0" applyFont="1" applyFill="1" applyBorder="1" applyAlignment="1" applyProtection="1"/>
    <xf numFmtId="0" fontId="8" fillId="31" borderId="51" xfId="0" applyFont="1" applyFill="1" applyBorder="1" applyAlignment="1" applyProtection="1"/>
    <xf numFmtId="0" fontId="7" fillId="31" borderId="1" xfId="0" applyFont="1" applyFill="1" applyBorder="1" applyAlignment="1" applyProtection="1">
      <alignment horizontal="left"/>
    </xf>
    <xf numFmtId="0" fontId="10" fillId="3" borderId="0" xfId="0" applyFont="1" applyFill="1" applyBorder="1" applyAlignment="1" applyProtection="1">
      <alignment horizontal="center"/>
      <protection locked="0"/>
    </xf>
    <xf numFmtId="0" fontId="8" fillId="31" borderId="86" xfId="0" applyFont="1" applyFill="1" applyBorder="1" applyAlignment="1" applyProtection="1">
      <alignment horizontal="center"/>
    </xf>
    <xf numFmtId="0" fontId="8" fillId="31" borderId="87" xfId="0" applyFont="1" applyFill="1" applyBorder="1" applyAlignment="1" applyProtection="1">
      <alignment horizontal="center"/>
    </xf>
    <xf numFmtId="0" fontId="8" fillId="31" borderId="88" xfId="0" applyFont="1" applyFill="1" applyBorder="1" applyAlignment="1" applyProtection="1">
      <alignment horizontal="center"/>
    </xf>
    <xf numFmtId="0" fontId="12" fillId="31" borderId="84" xfId="0" applyFont="1" applyFill="1" applyBorder="1" applyAlignment="1" applyProtection="1">
      <alignment horizontal="center"/>
    </xf>
    <xf numFmtId="0" fontId="12" fillId="31" borderId="46" xfId="0" applyFont="1" applyFill="1" applyBorder="1" applyAlignment="1" applyProtection="1">
      <alignment horizontal="center"/>
    </xf>
    <xf numFmtId="0" fontId="12" fillId="31" borderId="47" xfId="0" applyFont="1" applyFill="1" applyBorder="1" applyAlignment="1" applyProtection="1">
      <alignment horizontal="center"/>
    </xf>
    <xf numFmtId="0" fontId="60" fillId="31" borderId="46" xfId="0" applyFont="1" applyFill="1" applyBorder="1" applyAlignment="1" applyProtection="1">
      <alignment horizontal="left" vertical="top"/>
    </xf>
    <xf numFmtId="1" fontId="47" fillId="8" borderId="25" xfId="0" applyNumberFormat="1" applyFont="1" applyFill="1" applyBorder="1" applyAlignment="1" applyProtection="1">
      <alignment horizontal="left" vertical="center" wrapText="1"/>
      <protection locked="0"/>
    </xf>
    <xf numFmtId="1" fontId="47" fillId="8" borderId="26" xfId="0" applyNumberFormat="1" applyFont="1" applyFill="1" applyBorder="1" applyAlignment="1" applyProtection="1">
      <alignment horizontal="left" vertical="center" wrapText="1"/>
      <protection locked="0"/>
    </xf>
    <xf numFmtId="1" fontId="47" fillId="8" borderId="24" xfId="0" applyNumberFormat="1" applyFont="1" applyFill="1" applyBorder="1" applyAlignment="1" applyProtection="1">
      <alignment horizontal="left" vertical="center" wrapText="1"/>
      <protection locked="0"/>
    </xf>
    <xf numFmtId="1" fontId="47" fillId="8" borderId="22" xfId="0" applyNumberFormat="1" applyFont="1" applyFill="1" applyBorder="1" applyAlignment="1" applyProtection="1">
      <alignment horizontal="left" vertical="center" wrapText="1"/>
      <protection locked="0"/>
    </xf>
    <xf numFmtId="1" fontId="47" fillId="8" borderId="23" xfId="0" applyNumberFormat="1" applyFont="1" applyFill="1" applyBorder="1" applyAlignment="1" applyProtection="1">
      <alignment horizontal="left" vertical="center" wrapText="1"/>
      <protection locked="0"/>
    </xf>
    <xf numFmtId="164" fontId="46" fillId="11" borderId="71" xfId="0" applyNumberFormat="1" applyFont="1" applyFill="1" applyBorder="1" applyAlignment="1" applyProtection="1">
      <alignment horizontal="center" vertical="center" wrapText="1"/>
      <protection locked="0"/>
    </xf>
    <xf numFmtId="164" fontId="46" fillId="11" borderId="72" xfId="0" applyNumberFormat="1" applyFont="1" applyFill="1" applyBorder="1" applyAlignment="1" applyProtection="1">
      <alignment horizontal="center" vertical="center" wrapText="1"/>
      <protection locked="0"/>
    </xf>
    <xf numFmtId="164" fontId="46" fillId="11" borderId="73" xfId="0" applyNumberFormat="1" applyFont="1" applyFill="1" applyBorder="1" applyAlignment="1" applyProtection="1">
      <alignment horizontal="center" vertical="center" wrapText="1"/>
      <protection locked="0"/>
    </xf>
    <xf numFmtId="1" fontId="46" fillId="6" borderId="52" xfId="0" applyNumberFormat="1" applyFont="1" applyFill="1" applyBorder="1" applyAlignment="1" applyProtection="1">
      <alignment horizontal="center" vertical="center" wrapText="1"/>
    </xf>
    <xf numFmtId="1" fontId="46" fillId="4" borderId="13" xfId="0" applyNumberFormat="1" applyFont="1" applyFill="1" applyBorder="1" applyAlignment="1" applyProtection="1">
      <alignment horizontal="center" vertical="center" wrapText="1"/>
      <protection locked="0"/>
    </xf>
    <xf numFmtId="1" fontId="46" fillId="4" borderId="14" xfId="0" applyNumberFormat="1" applyFont="1" applyFill="1" applyBorder="1" applyAlignment="1" applyProtection="1">
      <alignment horizontal="center" vertical="center"/>
      <protection locked="0"/>
    </xf>
    <xf numFmtId="1" fontId="46" fillId="4" borderId="15" xfId="0" applyNumberFormat="1" applyFont="1" applyFill="1" applyBorder="1" applyAlignment="1" applyProtection="1">
      <alignment horizontal="center" vertical="center"/>
      <protection locked="0"/>
    </xf>
    <xf numFmtId="164" fontId="46" fillId="5" borderId="42" xfId="0" applyNumberFormat="1" applyFont="1" applyFill="1" applyBorder="1" applyAlignment="1" applyProtection="1">
      <alignment horizontal="center" vertical="center" wrapText="1"/>
      <protection locked="0"/>
    </xf>
    <xf numFmtId="164" fontId="46" fillId="5" borderId="43" xfId="0" applyNumberFormat="1" applyFont="1" applyFill="1" applyBorder="1" applyAlignment="1" applyProtection="1">
      <alignment horizontal="center" vertical="center" wrapText="1"/>
      <protection locked="0"/>
    </xf>
    <xf numFmtId="164" fontId="46" fillId="5" borderId="44" xfId="0" applyNumberFormat="1" applyFont="1" applyFill="1" applyBorder="1" applyAlignment="1" applyProtection="1">
      <alignment horizontal="center" vertical="center" wrapText="1"/>
      <protection locked="0"/>
    </xf>
    <xf numFmtId="1" fontId="47" fillId="0" borderId="76" xfId="0" applyNumberFormat="1" applyFont="1" applyFill="1" applyBorder="1" applyAlignment="1" applyProtection="1">
      <alignment horizontal="left" vertical="center" wrapText="1"/>
      <protection locked="0"/>
    </xf>
    <xf numFmtId="1" fontId="47" fillId="0" borderId="77" xfId="0" applyNumberFormat="1" applyFont="1" applyFill="1" applyBorder="1" applyAlignment="1" applyProtection="1">
      <alignment horizontal="left" vertical="center" wrapText="1"/>
      <protection locked="0"/>
    </xf>
    <xf numFmtId="1" fontId="47" fillId="0" borderId="78" xfId="0" applyNumberFormat="1" applyFont="1" applyFill="1" applyBorder="1" applyAlignment="1" applyProtection="1">
      <alignment horizontal="left" vertical="center" wrapText="1"/>
      <protection locked="0"/>
    </xf>
    <xf numFmtId="1" fontId="47" fillId="8" borderId="4" xfId="0" applyNumberFormat="1" applyFont="1" applyFill="1" applyBorder="1" applyAlignment="1" applyProtection="1">
      <alignment horizontal="left" vertical="center" wrapText="1"/>
      <protection locked="0"/>
    </xf>
    <xf numFmtId="1" fontId="47" fillId="8" borderId="5" xfId="0" applyNumberFormat="1" applyFont="1" applyFill="1" applyBorder="1" applyAlignment="1" applyProtection="1">
      <alignment horizontal="left" vertical="center" wrapText="1"/>
      <protection locked="0"/>
    </xf>
    <xf numFmtId="1" fontId="47" fillId="8" borderId="6" xfId="0" applyNumberFormat="1" applyFont="1" applyFill="1" applyBorder="1" applyAlignment="1" applyProtection="1">
      <alignment horizontal="left" vertical="center" wrapText="1"/>
      <protection locked="0"/>
    </xf>
    <xf numFmtId="1" fontId="47" fillId="8" borderId="59" xfId="0" applyNumberFormat="1" applyFont="1" applyFill="1" applyBorder="1" applyAlignment="1" applyProtection="1">
      <alignment horizontal="left" vertical="center" wrapText="1"/>
      <protection locked="0"/>
    </xf>
    <xf numFmtId="1" fontId="47" fillId="8" borderId="60" xfId="0" applyNumberFormat="1" applyFont="1" applyFill="1" applyBorder="1" applyAlignment="1" applyProtection="1">
      <alignment horizontal="left" vertical="center" wrapText="1"/>
      <protection locked="0"/>
    </xf>
    <xf numFmtId="1" fontId="47" fillId="8" borderId="61" xfId="0" applyNumberFormat="1" applyFont="1" applyFill="1" applyBorder="1" applyAlignment="1" applyProtection="1">
      <alignment horizontal="left" vertical="center" wrapText="1"/>
      <protection locked="0"/>
    </xf>
    <xf numFmtId="1" fontId="47" fillId="8" borderId="56" xfId="0" applyNumberFormat="1" applyFont="1" applyFill="1" applyBorder="1" applyAlignment="1" applyProtection="1">
      <alignment horizontal="left" vertical="center" wrapText="1"/>
      <protection locked="0"/>
    </xf>
    <xf numFmtId="1" fontId="47" fillId="8" borderId="57" xfId="0" applyNumberFormat="1" applyFont="1" applyFill="1" applyBorder="1" applyAlignment="1" applyProtection="1">
      <alignment horizontal="left" vertical="center" wrapText="1"/>
      <protection locked="0"/>
    </xf>
    <xf numFmtId="1" fontId="47" fillId="8" borderId="58" xfId="0" applyNumberFormat="1" applyFont="1" applyFill="1" applyBorder="1" applyAlignment="1" applyProtection="1">
      <alignment horizontal="left" vertical="center" wrapText="1"/>
      <protection locked="0"/>
    </xf>
    <xf numFmtId="1" fontId="47" fillId="8" borderId="19" xfId="0" applyNumberFormat="1" applyFont="1" applyFill="1" applyBorder="1" applyAlignment="1" applyProtection="1">
      <alignment horizontal="left" vertical="center" wrapText="1"/>
      <protection locked="0"/>
    </xf>
    <xf numFmtId="1" fontId="47" fillId="8" borderId="20" xfId="0" applyNumberFormat="1" applyFont="1" applyFill="1" applyBorder="1" applyAlignment="1" applyProtection="1">
      <alignment horizontal="left" vertical="center" wrapText="1"/>
      <protection locked="0"/>
    </xf>
    <xf numFmtId="1" fontId="47" fillId="8" borderId="21" xfId="0" applyNumberFormat="1" applyFont="1" applyFill="1" applyBorder="1" applyAlignment="1" applyProtection="1">
      <alignment horizontal="left" vertical="center" wrapText="1"/>
      <protection locked="0"/>
    </xf>
    <xf numFmtId="1" fontId="47" fillId="8" borderId="16" xfId="0" applyNumberFormat="1" applyFont="1" applyFill="1" applyBorder="1" applyAlignment="1" applyProtection="1">
      <alignment horizontal="left" vertical="center" wrapText="1"/>
      <protection locked="0"/>
    </xf>
    <xf numFmtId="1" fontId="47" fillId="8" borderId="17" xfId="0" applyNumberFormat="1" applyFont="1" applyFill="1" applyBorder="1" applyAlignment="1" applyProtection="1">
      <alignment horizontal="left" vertical="center" wrapText="1"/>
      <protection locked="0"/>
    </xf>
    <xf numFmtId="1" fontId="47" fillId="8" borderId="18" xfId="0" applyNumberFormat="1" applyFont="1" applyFill="1" applyBorder="1" applyAlignment="1" applyProtection="1">
      <alignment horizontal="left" vertical="center" wrapText="1"/>
      <protection locked="0"/>
    </xf>
    <xf numFmtId="0" fontId="57" fillId="31" borderId="45" xfId="0" applyFont="1" applyFill="1" applyBorder="1" applyAlignment="1" applyProtection="1"/>
    <xf numFmtId="0" fontId="57" fillId="31" borderId="46" xfId="0" applyFont="1" applyFill="1" applyBorder="1" applyAlignment="1" applyProtection="1"/>
    <xf numFmtId="0" fontId="57" fillId="31" borderId="47" xfId="0" applyFont="1" applyFill="1" applyBorder="1" applyAlignment="1" applyProtection="1"/>
    <xf numFmtId="0" fontId="44" fillId="31" borderId="84" xfId="0" applyFont="1" applyFill="1" applyBorder="1" applyAlignment="1" applyProtection="1">
      <alignment horizontal="center"/>
    </xf>
    <xf numFmtId="0" fontId="44" fillId="31" borderId="46" xfId="0" applyFont="1" applyFill="1" applyBorder="1" applyAlignment="1" applyProtection="1">
      <alignment horizontal="center"/>
    </xf>
    <xf numFmtId="0" fontId="44" fillId="31" borderId="47" xfId="0" applyFont="1" applyFill="1" applyBorder="1" applyAlignment="1" applyProtection="1">
      <alignment horizontal="center"/>
    </xf>
    <xf numFmtId="0" fontId="56" fillId="31" borderId="49" xfId="0" applyFont="1" applyFill="1" applyBorder="1" applyAlignment="1" applyProtection="1">
      <alignment vertical="top"/>
    </xf>
    <xf numFmtId="0" fontId="56" fillId="31" borderId="79" xfId="0" applyFont="1" applyFill="1" applyBorder="1" applyAlignment="1" applyProtection="1">
      <alignment vertical="top"/>
    </xf>
    <xf numFmtId="0" fontId="56" fillId="31" borderId="50" xfId="0" applyFont="1" applyFill="1" applyBorder="1" applyAlignment="1" applyProtection="1"/>
    <xf numFmtId="0" fontId="56" fillId="31" borderId="51" xfId="0" applyFont="1" applyFill="1" applyBorder="1" applyAlignment="1" applyProtection="1"/>
    <xf numFmtId="0" fontId="57" fillId="31" borderId="1" xfId="0" applyFont="1" applyFill="1" applyBorder="1" applyAlignment="1" applyProtection="1">
      <alignment horizontal="left"/>
    </xf>
    <xf numFmtId="0" fontId="45" fillId="19" borderId="68" xfId="0" applyFont="1" applyFill="1" applyBorder="1" applyAlignment="1" applyProtection="1">
      <alignment wrapText="1"/>
    </xf>
    <xf numFmtId="0" fontId="45" fillId="19" borderId="69" xfId="0" applyFont="1" applyFill="1" applyBorder="1" applyAlignment="1" applyProtection="1">
      <alignment wrapText="1"/>
    </xf>
    <xf numFmtId="0" fontId="45" fillId="19" borderId="70" xfId="0" applyFont="1" applyFill="1" applyBorder="1" applyAlignment="1" applyProtection="1">
      <alignment wrapText="1"/>
    </xf>
    <xf numFmtId="0" fontId="44" fillId="19" borderId="63" xfId="0" applyFont="1" applyFill="1" applyBorder="1" applyAlignment="1" applyProtection="1">
      <alignment wrapText="1"/>
    </xf>
    <xf numFmtId="0" fontId="44" fillId="19" borderId="65" xfId="0" applyFont="1" applyFill="1" applyBorder="1" applyAlignment="1" applyProtection="1">
      <alignment wrapText="1"/>
    </xf>
    <xf numFmtId="0" fontId="44" fillId="19" borderId="66" xfId="0" applyFont="1" applyFill="1" applyBorder="1" applyAlignment="1" applyProtection="1">
      <alignment wrapText="1"/>
    </xf>
    <xf numFmtId="0" fontId="44" fillId="19" borderId="67" xfId="0" applyFont="1" applyFill="1" applyBorder="1" applyAlignment="1" applyProtection="1">
      <alignment horizontal="left" wrapText="1"/>
    </xf>
    <xf numFmtId="0" fontId="44" fillId="19" borderId="0" xfId="0" applyFont="1" applyFill="1" applyBorder="1" applyAlignment="1" applyProtection="1">
      <alignment horizontal="left" wrapText="1"/>
    </xf>
    <xf numFmtId="0" fontId="44" fillId="19" borderId="64" xfId="0" applyFont="1" applyFill="1" applyBorder="1" applyAlignment="1" applyProtection="1">
      <alignment horizontal="left" wrapText="1"/>
    </xf>
    <xf numFmtId="9" fontId="60" fillId="31" borderId="45" xfId="0" applyNumberFormat="1" applyFont="1" applyFill="1" applyBorder="1" applyAlignment="1" applyProtection="1">
      <alignment horizontal="left" vertical="top"/>
    </xf>
    <xf numFmtId="9" fontId="60" fillId="31" borderId="47" xfId="0" applyNumberFormat="1" applyFont="1" applyFill="1" applyBorder="1" applyAlignment="1" applyProtection="1">
      <alignment horizontal="left" vertical="top"/>
    </xf>
    <xf numFmtId="0" fontId="44" fillId="19" borderId="49" xfId="0" applyFont="1" applyFill="1" applyBorder="1" applyAlignment="1" applyProtection="1">
      <alignment vertical="center" wrapText="1"/>
    </xf>
    <xf numFmtId="0" fontId="44" fillId="19" borderId="0" xfId="0" applyFont="1" applyFill="1" applyBorder="1" applyAlignment="1" applyProtection="1">
      <alignment vertical="center" wrapText="1"/>
    </xf>
    <xf numFmtId="0" fontId="44" fillId="19" borderId="49" xfId="0" applyFont="1" applyFill="1" applyBorder="1" applyAlignment="1" applyProtection="1">
      <alignment vertical="center"/>
    </xf>
    <xf numFmtId="0" fontId="44" fillId="19" borderId="0" xfId="0" applyFont="1" applyFill="1" applyBorder="1" applyAlignment="1" applyProtection="1">
      <alignment vertical="center"/>
    </xf>
    <xf numFmtId="0" fontId="55" fillId="3" borderId="82" xfId="0" applyFont="1" applyFill="1" applyBorder="1" applyAlignment="1" applyProtection="1">
      <alignment horizontal="center"/>
      <protection locked="0"/>
    </xf>
    <xf numFmtId="0" fontId="55" fillId="3" borderId="81" xfId="0" applyFont="1" applyFill="1" applyBorder="1" applyAlignment="1" applyProtection="1">
      <alignment horizontal="center"/>
      <protection locked="0"/>
    </xf>
    <xf numFmtId="10" fontId="60" fillId="31" borderId="45" xfId="0" applyNumberFormat="1" applyFont="1" applyFill="1" applyBorder="1" applyAlignment="1" applyProtection="1">
      <alignment horizontal="left" vertical="top"/>
    </xf>
    <xf numFmtId="10" fontId="60" fillId="31" borderId="47" xfId="0" applyNumberFormat="1" applyFont="1" applyFill="1" applyBorder="1" applyAlignment="1" applyProtection="1">
      <alignment horizontal="left" vertical="top"/>
    </xf>
    <xf numFmtId="0" fontId="56" fillId="31" borderId="45" xfId="0" applyFont="1" applyFill="1" applyBorder="1" applyAlignment="1" applyProtection="1">
      <alignment vertical="top"/>
    </xf>
    <xf numFmtId="0" fontId="56" fillId="31" borderId="47" xfId="0" applyFont="1" applyFill="1" applyBorder="1" applyAlignment="1" applyProtection="1">
      <alignment vertical="top"/>
    </xf>
    <xf numFmtId="0" fontId="56" fillId="31" borderId="48" xfId="0" applyFont="1" applyFill="1" applyBorder="1" applyAlignment="1" applyProtection="1"/>
    <xf numFmtId="0" fontId="56" fillId="31" borderId="80" xfId="0" applyFont="1" applyFill="1" applyBorder="1" applyAlignment="1" applyProtection="1"/>
    <xf numFmtId="0" fontId="56" fillId="31" borderId="86" xfId="0" applyFont="1" applyFill="1" applyBorder="1" applyAlignment="1" applyProtection="1">
      <alignment horizontal="center"/>
    </xf>
    <xf numFmtId="0" fontId="56" fillId="31" borderId="87" xfId="0" applyFont="1" applyFill="1" applyBorder="1" applyAlignment="1" applyProtection="1">
      <alignment horizontal="center"/>
    </xf>
    <xf numFmtId="0" fontId="56" fillId="31" borderId="88" xfId="0" applyFont="1" applyFill="1" applyBorder="1" applyAlignment="1" applyProtection="1">
      <alignment horizontal="center"/>
    </xf>
    <xf numFmtId="0" fontId="10" fillId="3" borderId="0" xfId="0" applyFont="1" applyFill="1" applyAlignment="1">
      <alignment horizontal="center"/>
    </xf>
    <xf numFmtId="0" fontId="8" fillId="31" borderId="50" xfId="0" applyFont="1" applyFill="1" applyBorder="1" applyAlignment="1" applyProtection="1">
      <protection locked="0"/>
    </xf>
    <xf numFmtId="0" fontId="8" fillId="31" borderId="51" xfId="0" applyFont="1" applyFill="1" applyBorder="1" applyAlignment="1" applyProtection="1">
      <protection locked="0"/>
    </xf>
    <xf numFmtId="0" fontId="29" fillId="31" borderId="84" xfId="0" applyFont="1" applyFill="1" applyBorder="1" applyAlignment="1" applyProtection="1">
      <alignment horizontal="center"/>
    </xf>
    <xf numFmtId="0" fontId="29" fillId="31" borderId="46" xfId="0" applyFont="1" applyFill="1" applyBorder="1" applyAlignment="1" applyProtection="1">
      <alignment horizontal="center"/>
    </xf>
    <xf numFmtId="0" fontId="29" fillId="31" borderId="47" xfId="0" applyFont="1" applyFill="1" applyBorder="1" applyAlignment="1" applyProtection="1">
      <alignment horizontal="center"/>
    </xf>
    <xf numFmtId="0" fontId="8" fillId="31" borderId="49" xfId="0" applyFont="1" applyFill="1" applyBorder="1" applyAlignment="1" applyProtection="1">
      <alignment vertical="top"/>
      <protection locked="0"/>
    </xf>
    <xf numFmtId="0" fontId="8" fillId="31" borderId="79" xfId="0" applyFont="1" applyFill="1" applyBorder="1" applyAlignment="1" applyProtection="1">
      <alignment vertical="top"/>
      <protection locked="0"/>
    </xf>
    <xf numFmtId="0" fontId="8" fillId="31" borderId="48" xfId="0" applyFont="1" applyFill="1" applyBorder="1" applyAlignment="1" applyProtection="1">
      <protection locked="0"/>
    </xf>
    <xf numFmtId="0" fontId="8" fillId="31" borderId="80" xfId="0" applyFont="1" applyFill="1" applyBorder="1" applyAlignment="1" applyProtection="1">
      <protection locked="0"/>
    </xf>
    <xf numFmtId="0" fontId="7" fillId="31" borderId="45" xfId="0" applyFont="1" applyFill="1" applyBorder="1" applyAlignment="1" applyProtection="1">
      <alignment horizontal="left"/>
      <protection locked="0"/>
    </xf>
    <xf numFmtId="0" fontId="7" fillId="31" borderId="46" xfId="0" applyFont="1" applyFill="1" applyBorder="1" applyAlignment="1" applyProtection="1">
      <alignment horizontal="left"/>
      <protection locked="0"/>
    </xf>
    <xf numFmtId="0" fontId="7" fillId="31" borderId="47" xfId="0" applyFont="1" applyFill="1" applyBorder="1" applyAlignment="1" applyProtection="1">
      <alignment horizontal="left"/>
      <protection locked="0"/>
    </xf>
    <xf numFmtId="0" fontId="7" fillId="31" borderId="1" xfId="0" applyFont="1" applyFill="1" applyBorder="1" applyAlignment="1" applyProtection="1">
      <alignment horizontal="left"/>
      <protection locked="0"/>
    </xf>
    <xf numFmtId="1" fontId="5" fillId="8" borderId="63" xfId="0" applyNumberFormat="1" applyFont="1" applyFill="1" applyBorder="1" applyAlignment="1">
      <alignment horizontal="left" vertical="center" wrapText="1"/>
    </xf>
    <xf numFmtId="1" fontId="5" fillId="8" borderId="65" xfId="0" applyNumberFormat="1" applyFont="1" applyFill="1" applyBorder="1" applyAlignment="1">
      <alignment horizontal="left" vertical="center" wrapText="1"/>
    </xf>
    <xf numFmtId="1" fontId="5" fillId="8" borderId="66" xfId="0" applyNumberFormat="1" applyFont="1" applyFill="1" applyBorder="1" applyAlignment="1">
      <alignment horizontal="left" vertical="center" wrapText="1"/>
    </xf>
    <xf numFmtId="1" fontId="4" fillId="8" borderId="76" xfId="0" applyNumberFormat="1" applyFont="1" applyFill="1" applyBorder="1" applyAlignment="1">
      <alignment horizontal="center" vertical="center" wrapText="1"/>
    </xf>
    <xf numFmtId="1" fontId="4" fillId="8" borderId="77" xfId="0" applyNumberFormat="1" applyFont="1" applyFill="1" applyBorder="1" applyAlignment="1">
      <alignment horizontal="center" vertical="center" wrapText="1"/>
    </xf>
    <xf numFmtId="1" fontId="4" fillId="8" borderId="78" xfId="0" applyNumberFormat="1" applyFont="1" applyFill="1" applyBorder="1" applyAlignment="1">
      <alignment horizontal="center" vertical="center" wrapText="1"/>
    </xf>
    <xf numFmtId="0" fontId="31" fillId="19" borderId="7" xfId="0" applyFont="1" applyFill="1" applyBorder="1" applyAlignment="1">
      <alignment horizontal="left" vertical="center" wrapText="1"/>
    </xf>
    <xf numFmtId="0" fontId="31" fillId="19" borderId="8" xfId="0" applyFont="1" applyFill="1" applyBorder="1" applyAlignment="1">
      <alignment horizontal="left" vertical="center" wrapText="1"/>
    </xf>
    <xf numFmtId="0" fontId="31" fillId="19" borderId="9" xfId="0" applyFont="1" applyFill="1" applyBorder="1" applyAlignment="1">
      <alignment horizontal="left" vertical="center" wrapText="1"/>
    </xf>
    <xf numFmtId="10" fontId="60" fillId="31" borderId="45" xfId="1" applyNumberFormat="1" applyFont="1" applyFill="1" applyBorder="1" applyAlignment="1" applyProtection="1">
      <alignment horizontal="left" vertical="top"/>
    </xf>
    <xf numFmtId="10" fontId="60" fillId="31" borderId="46" xfId="1" applyNumberFormat="1" applyFont="1" applyFill="1" applyBorder="1" applyAlignment="1" applyProtection="1">
      <alignment horizontal="left" vertical="top"/>
    </xf>
    <xf numFmtId="10" fontId="60" fillId="31" borderId="47" xfId="1" applyNumberFormat="1" applyFont="1" applyFill="1" applyBorder="1" applyAlignment="1" applyProtection="1">
      <alignment horizontal="left" vertical="top"/>
    </xf>
    <xf numFmtId="9" fontId="60" fillId="31" borderId="46" xfId="0" applyNumberFormat="1" applyFont="1" applyFill="1" applyBorder="1" applyAlignment="1" applyProtection="1">
      <alignment horizontal="left" vertical="top"/>
    </xf>
    <xf numFmtId="9" fontId="60" fillId="31" borderId="45" xfId="1" applyFont="1" applyFill="1" applyBorder="1" applyAlignment="1" applyProtection="1">
      <alignment horizontal="left" vertical="top"/>
    </xf>
    <xf numFmtId="9" fontId="60" fillId="31" borderId="46" xfId="1" applyFont="1" applyFill="1" applyBorder="1" applyAlignment="1" applyProtection="1">
      <alignment horizontal="left" vertical="top"/>
    </xf>
    <xf numFmtId="9" fontId="60" fillId="31" borderId="47" xfId="1" applyFont="1" applyFill="1" applyBorder="1" applyAlignment="1" applyProtection="1">
      <alignment horizontal="left" vertical="top"/>
    </xf>
    <xf numFmtId="1" fontId="6" fillId="4" borderId="92" xfId="0" applyNumberFormat="1" applyFont="1" applyFill="1" applyBorder="1" applyAlignment="1">
      <alignment horizontal="center" vertical="center" wrapText="1"/>
    </xf>
    <xf numFmtId="1" fontId="6" fillId="4" borderId="0" xfId="0" applyNumberFormat="1" applyFont="1" applyFill="1" applyBorder="1" applyAlignment="1">
      <alignment horizontal="center" vertical="center" wrapText="1"/>
    </xf>
    <xf numFmtId="164" fontId="6" fillId="5" borderId="89" xfId="0" applyNumberFormat="1" applyFont="1" applyFill="1" applyBorder="1" applyAlignment="1">
      <alignment horizontal="center" vertical="top" wrapText="1"/>
    </xf>
    <xf numFmtId="164" fontId="6" fillId="5" borderId="0" xfId="0" applyNumberFormat="1" applyFont="1" applyFill="1" applyBorder="1" applyAlignment="1">
      <alignment horizontal="center" vertical="top" wrapText="1"/>
    </xf>
    <xf numFmtId="164" fontId="6" fillId="11" borderId="93" xfId="0" applyNumberFormat="1" applyFont="1" applyFill="1" applyBorder="1" applyAlignment="1">
      <alignment horizontal="center" vertical="center" wrapText="1"/>
    </xf>
    <xf numFmtId="164" fontId="6" fillId="11" borderId="94" xfId="0" applyNumberFormat="1" applyFont="1" applyFill="1" applyBorder="1" applyAlignment="1">
      <alignment horizontal="center" vertical="center" wrapText="1"/>
    </xf>
    <xf numFmtId="164" fontId="6" fillId="11" borderId="95" xfId="0" applyNumberFormat="1" applyFont="1" applyFill="1" applyBorder="1" applyAlignment="1">
      <alignment horizontal="center" vertical="center" wrapText="1"/>
    </xf>
    <xf numFmtId="0" fontId="30" fillId="31" borderId="45" xfId="0" applyFont="1" applyFill="1" applyBorder="1" applyAlignment="1">
      <alignment horizontal="center"/>
    </xf>
    <xf numFmtId="0" fontId="30" fillId="31" borderId="47" xfId="0" applyFont="1" applyFill="1" applyBorder="1" applyAlignment="1">
      <alignment horizontal="center"/>
    </xf>
    <xf numFmtId="0" fontId="12" fillId="31" borderId="84" xfId="0" applyFont="1" applyFill="1" applyBorder="1" applyAlignment="1">
      <alignment horizontal="center"/>
    </xf>
    <xf numFmtId="0" fontId="12" fillId="31" borderId="47" xfId="0" applyFont="1" applyFill="1" applyBorder="1" applyAlignment="1">
      <alignment horizontal="center"/>
    </xf>
    <xf numFmtId="0" fontId="7" fillId="31" borderId="1" xfId="0" applyFont="1" applyFill="1" applyBorder="1" applyAlignment="1">
      <alignment horizontal="center"/>
    </xf>
    <xf numFmtId="0" fontId="60" fillId="31" borderId="45" xfId="0" applyFont="1" applyFill="1" applyBorder="1" applyAlignment="1">
      <alignment horizontal="center" vertical="top"/>
    </xf>
    <xf numFmtId="0" fontId="60" fillId="31" borderId="47" xfId="0" applyFont="1" applyFill="1" applyBorder="1" applyAlignment="1">
      <alignment horizontal="center" vertical="top"/>
    </xf>
    <xf numFmtId="0" fontId="8" fillId="31" borderId="48" xfId="0" applyFont="1" applyFill="1" applyBorder="1" applyAlignment="1">
      <alignment horizontal="center"/>
    </xf>
    <xf numFmtId="0" fontId="8" fillId="31" borderId="80" xfId="0" applyFont="1" applyFill="1" applyBorder="1" applyAlignment="1">
      <alignment horizontal="center"/>
    </xf>
    <xf numFmtId="0" fontId="8" fillId="31" borderId="45" xfId="0" applyFont="1" applyFill="1" applyBorder="1" applyAlignment="1">
      <alignment horizontal="center"/>
    </xf>
    <xf numFmtId="0" fontId="8" fillId="31" borderId="47" xfId="0" applyFont="1" applyFill="1" applyBorder="1" applyAlignment="1">
      <alignment horizontal="center"/>
    </xf>
    <xf numFmtId="0" fontId="8" fillId="31" borderId="49" xfId="0" applyFont="1" applyFill="1" applyBorder="1" applyAlignment="1">
      <alignment horizontal="center" vertical="top"/>
    </xf>
    <xf numFmtId="0" fontId="8" fillId="31" borderId="79" xfId="0" applyFont="1" applyFill="1" applyBorder="1" applyAlignment="1">
      <alignment horizontal="center" vertical="top"/>
    </xf>
    <xf numFmtId="1" fontId="20" fillId="6" borderId="96" xfId="0" applyNumberFormat="1" applyFont="1" applyFill="1" applyBorder="1" applyAlignment="1">
      <alignment horizontal="center" vertical="center" wrapText="1"/>
    </xf>
    <xf numFmtId="1" fontId="20" fillId="6" borderId="0" xfId="0" applyNumberFormat="1" applyFont="1" applyFill="1" applyBorder="1" applyAlignment="1">
      <alignment horizontal="center" vertical="center" wrapText="1"/>
    </xf>
    <xf numFmtId="14" fontId="42" fillId="8" borderId="45" xfId="0" applyNumberFormat="1" applyFont="1" applyFill="1" applyBorder="1" applyAlignment="1">
      <alignment horizontal="center" vertical="top"/>
    </xf>
    <xf numFmtId="14" fontId="60" fillId="31" borderId="45" xfId="0" applyNumberFormat="1" applyFont="1" applyFill="1" applyBorder="1" applyAlignment="1" applyProtection="1">
      <alignment horizontal="left" vertical="top"/>
    </xf>
    <xf numFmtId="14" fontId="60" fillId="31" borderId="46" xfId="0" applyNumberFormat="1" applyFont="1" applyFill="1" applyBorder="1" applyAlignment="1" applyProtection="1">
      <alignment horizontal="left" vertical="top"/>
    </xf>
    <xf numFmtId="14" fontId="60" fillId="31" borderId="47" xfId="0" applyNumberFormat="1" applyFont="1" applyFill="1" applyBorder="1" applyAlignment="1" applyProtection="1">
      <alignment horizontal="left" vertical="top"/>
    </xf>
    <xf numFmtId="14" fontId="56" fillId="31" borderId="45" xfId="0" applyNumberFormat="1" applyFont="1" applyFill="1" applyBorder="1" applyAlignment="1" applyProtection="1">
      <alignment horizontal="left" vertical="top"/>
    </xf>
    <xf numFmtId="14" fontId="56" fillId="31" borderId="47" xfId="0" applyNumberFormat="1" applyFont="1" applyFill="1" applyBorder="1" applyAlignment="1" applyProtection="1">
      <alignment horizontal="left" vertical="top"/>
    </xf>
    <xf numFmtId="14" fontId="60" fillId="31" borderId="45" xfId="0" applyNumberFormat="1" applyFont="1" applyFill="1" applyBorder="1" applyAlignment="1">
      <alignment horizontal="center" vertical="top"/>
    </xf>
  </cellXfs>
  <cellStyles count="6">
    <cellStyle name="Currency 2" xfId="3" xr:uid="{39F5494C-A4CB-3148-AAEB-DB48F73988E5}"/>
    <cellStyle name="Hyperlink" xfId="5" builtinId="8"/>
    <cellStyle name="Normal" xfId="0" builtinId="0"/>
    <cellStyle name="Normal 2" xfId="2" xr:uid="{C0116CF7-4974-C446-A92F-C32AD1378A54}"/>
    <cellStyle name="Per cent" xfId="1" builtinId="5"/>
    <cellStyle name="Per cent 2" xfId="4" xr:uid="{87B16786-0877-EE40-8797-790C4D22F285}"/>
  </cellStyles>
  <dxfs count="0"/>
  <tableStyles count="0" defaultTableStyle="TableStyleMedium2" defaultPivotStyle="PivotStyleLight16"/>
  <colors>
    <mruColors>
      <color rgb="FFD2E7FE"/>
      <color rgb="FFEDDCF5"/>
      <color rgb="FFDDEBF8"/>
      <color rgb="FFF5F5F5"/>
      <color rgb="FFF9CAE6"/>
      <color rgb="FFFF96DF"/>
      <color rgb="FFDFA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solidFill>
                <a:latin typeface="+mn-lt"/>
                <a:ea typeface="+mn-ea"/>
                <a:cs typeface="+mn-cs"/>
              </a:defRPr>
            </a:pPr>
            <a:r>
              <a:rPr lang="en-US" b="1">
                <a:solidFill>
                  <a:schemeClr val="accent1"/>
                </a:solidFill>
              </a:rPr>
              <a:t>Cashflows</a:t>
            </a:r>
            <a:r>
              <a:rPr lang="en-US" b="1" baseline="0">
                <a:solidFill>
                  <a:schemeClr val="accent1"/>
                </a:solidFill>
              </a:rPr>
              <a:t> (reconstructed from chart, NOT ORIGINAL)</a:t>
            </a:r>
            <a:endParaRPr lang="en-US" b="1">
              <a:solidFill>
                <a:schemeClr val="accent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1"/>
              </a:solidFill>
              <a:latin typeface="+mn-lt"/>
              <a:ea typeface="+mn-ea"/>
              <a:cs typeface="+mn-cs"/>
            </a:defRPr>
          </a:pPr>
          <a:endParaRPr lang="en-US"/>
        </a:p>
      </c:txPr>
    </c:title>
    <c:autoTitleDeleted val="0"/>
    <c:plotArea>
      <c:layout>
        <c:manualLayout>
          <c:layoutTarget val="inner"/>
          <c:xMode val="edge"/>
          <c:yMode val="edge"/>
          <c:x val="0.11795275590551181"/>
          <c:y val="9.786279683377308E-2"/>
          <c:w val="0.83959123587812379"/>
          <c:h val="0.72780109280535188"/>
        </c:manualLayout>
      </c:layout>
      <c:barChart>
        <c:barDir val="col"/>
        <c:grouping val="clustered"/>
        <c:varyColors val="0"/>
        <c:ser>
          <c:idx val="0"/>
          <c:order val="0"/>
          <c:tx>
            <c:strRef>
              <c:f>'SIB Specific Estimates'!$C$16</c:f>
              <c:strCache>
                <c:ptCount val="1"/>
                <c:pt idx="0">
                  <c:v>Outflow</c:v>
                </c:pt>
              </c:strCache>
            </c:strRef>
          </c:tx>
          <c:spPr>
            <a:solidFill>
              <a:schemeClr val="accent1"/>
            </a:solidFill>
            <a:ln>
              <a:noFill/>
            </a:ln>
            <a:effectLst/>
          </c:spPr>
          <c:invertIfNegative val="0"/>
          <c:cat>
            <c:numRef>
              <c:f>'SIB Specific Estimates'!$B$17:$B$27</c:f>
              <c:numCache>
                <c:formatCode>0</c:formatCode>
                <c:ptCount val="11"/>
              </c:numCache>
            </c:numRef>
          </c:cat>
          <c:val>
            <c:numRef>
              <c:f>'SIB Specific Estimates'!$C$17:$C$27</c:f>
              <c:numCache>
                <c:formatCode>_("£"* #,##0.00_);_("£"* \(#,##0.00\);_("£"* "-"??_);_(@_)</c:formatCode>
                <c:ptCount val="11"/>
              </c:numCache>
            </c:numRef>
          </c:val>
          <c:extLst>
            <c:ext xmlns:c16="http://schemas.microsoft.com/office/drawing/2014/chart" uri="{C3380CC4-5D6E-409C-BE32-E72D297353CC}">
              <c16:uniqueId val="{00000000-53DD-0540-BBFB-1CDAD7FC23B4}"/>
            </c:ext>
          </c:extLst>
        </c:ser>
        <c:ser>
          <c:idx val="1"/>
          <c:order val="1"/>
          <c:tx>
            <c:strRef>
              <c:f>'SIB Specific Estimates'!$D$16</c:f>
              <c:strCache>
                <c:ptCount val="1"/>
                <c:pt idx="0">
                  <c:v>Inflow</c:v>
                </c:pt>
              </c:strCache>
            </c:strRef>
          </c:tx>
          <c:spPr>
            <a:solidFill>
              <a:schemeClr val="accent2"/>
            </a:solidFill>
            <a:ln>
              <a:noFill/>
            </a:ln>
            <a:effectLst/>
          </c:spPr>
          <c:invertIfNegative val="0"/>
          <c:cat>
            <c:numRef>
              <c:f>'SIB Specific Estimates'!$B$17:$B$27</c:f>
              <c:numCache>
                <c:formatCode>0</c:formatCode>
                <c:ptCount val="11"/>
              </c:numCache>
            </c:numRef>
          </c:cat>
          <c:val>
            <c:numRef>
              <c:f>'SIB Specific Estimates'!$D$17:$D$27</c:f>
              <c:numCache>
                <c:formatCode>_("£"* #,##0.00_);_("£"* \(#,##0.00\);_("£"* "-"??_);_(@_)</c:formatCode>
                <c:ptCount val="11"/>
              </c:numCache>
            </c:numRef>
          </c:val>
          <c:extLst>
            <c:ext xmlns:c16="http://schemas.microsoft.com/office/drawing/2014/chart" uri="{C3380CC4-5D6E-409C-BE32-E72D297353CC}">
              <c16:uniqueId val="{00000001-53DD-0540-BBFB-1CDAD7FC23B4}"/>
            </c:ext>
          </c:extLst>
        </c:ser>
        <c:dLbls>
          <c:showLegendKey val="0"/>
          <c:showVal val="0"/>
          <c:showCatName val="0"/>
          <c:showSerName val="0"/>
          <c:showPercent val="0"/>
          <c:showBubbleSize val="0"/>
        </c:dLbls>
        <c:gapWidth val="44"/>
        <c:axId val="711133967"/>
        <c:axId val="711135647"/>
      </c:barChart>
      <c:lineChart>
        <c:grouping val="standard"/>
        <c:varyColors val="0"/>
        <c:ser>
          <c:idx val="2"/>
          <c:order val="2"/>
          <c:tx>
            <c:strRef>
              <c:f>'SIB Specific Estimates'!$F$16</c:f>
              <c:strCache>
                <c:ptCount val="1"/>
                <c:pt idx="0">
                  <c:v>Cumulative net cash flow</c:v>
                </c:pt>
              </c:strCache>
            </c:strRef>
          </c:tx>
          <c:spPr>
            <a:ln w="28575" cap="rnd">
              <a:solidFill>
                <a:schemeClr val="accent3"/>
              </a:solidFill>
              <a:round/>
            </a:ln>
            <a:effectLst/>
          </c:spPr>
          <c:marker>
            <c:symbol val="none"/>
          </c:marker>
          <c:cat>
            <c:numRef>
              <c:f>'SIB Specific Estimates'!$B$17:$B$27</c:f>
              <c:numCache>
                <c:formatCode>0</c:formatCode>
                <c:ptCount val="11"/>
              </c:numCache>
            </c:numRef>
          </c:cat>
          <c:val>
            <c:numRef>
              <c:f>'SIB Specific Estimates'!$F$17:$F$27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53DD-0540-BBFB-1CDAD7FC23B4}"/>
            </c:ext>
          </c:extLst>
        </c:ser>
        <c:dLbls>
          <c:showLegendKey val="0"/>
          <c:showVal val="0"/>
          <c:showCatName val="0"/>
          <c:showSerName val="0"/>
          <c:showPercent val="0"/>
          <c:showBubbleSize val="0"/>
        </c:dLbls>
        <c:marker val="1"/>
        <c:smooth val="0"/>
        <c:axId val="711133967"/>
        <c:axId val="711135647"/>
      </c:lineChart>
      <c:catAx>
        <c:axId val="711133967"/>
        <c:scaling>
          <c:orientation val="minMax"/>
        </c:scaling>
        <c:delete val="0"/>
        <c:axPos val="b"/>
        <c:numFmt formatCode="0" sourceLinked="1"/>
        <c:majorTickMark val="in"/>
        <c:minorTickMark val="in"/>
        <c:tickLblPos val="low"/>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11135647"/>
        <c:crosses val="autoZero"/>
        <c:auto val="1"/>
        <c:lblAlgn val="ctr"/>
        <c:lblOffset val="100"/>
        <c:noMultiLvlLbl val="1"/>
      </c:catAx>
      <c:valAx>
        <c:axId val="711135647"/>
        <c:scaling>
          <c:orientation val="minMax"/>
        </c:scaling>
        <c:delete val="0"/>
        <c:axPos val="l"/>
        <c:majorGridlines>
          <c:spPr>
            <a:ln w="9525" cap="flat" cmpd="sng" algn="ctr">
              <a:noFill/>
              <a:round/>
            </a:ln>
            <a:effectLst/>
          </c:spPr>
        </c:majorGridlines>
        <c:numFmt formatCode="_(&quot;£&quot;* #,##0.00_);_(&quot;£&quot;* \(#,##0.00\);_(&quot;£&quot;* &quot;-&quot;??_);_(@_)"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11133967"/>
        <c:crosses val="autoZero"/>
        <c:crossBetween val="between"/>
      </c:valAx>
      <c:spPr>
        <a:noFill/>
        <a:ln>
          <a:solidFill>
            <a:schemeClr val="accent1"/>
          </a:solidFill>
        </a:ln>
        <a:effectLst/>
      </c:spPr>
    </c:plotArea>
    <c:legend>
      <c:legendPos val="b"/>
      <c:layout>
        <c:manualLayout>
          <c:xMode val="edge"/>
          <c:yMode val="edge"/>
          <c:x val="0.30640994094488189"/>
          <c:y val="0.92117383084370408"/>
          <c:w val="0.38718011811023623"/>
          <c:h val="4.45253775995678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Outcome Payment Timeline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'SIB Specific Estimates'!$D$69</c:f>
              <c:strCache>
                <c:ptCount val="1"/>
                <c:pt idx="0">
                  <c:v>Percent</c:v>
                </c:pt>
              </c:strCache>
            </c:strRef>
          </c:tx>
          <c:spPr>
            <a:solidFill>
              <a:schemeClr val="accent1"/>
            </a:solidFill>
            <a:ln>
              <a:noFill/>
            </a:ln>
            <a:effectLst/>
          </c:spPr>
          <c:invertIfNegative val="0"/>
          <c:cat>
            <c:numRef>
              <c:f>'SIB Specific Estimates'!$B$70:$B$76</c:f>
              <c:numCache>
                <c:formatCode>General</c:formatCode>
                <c:ptCount val="7"/>
              </c:numCache>
            </c:numRef>
          </c:cat>
          <c:val>
            <c:numRef>
              <c:f>'SIB Specific Estimates'!$D$70:$D$76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AAE-42D1-8C03-B9901359DBDB}"/>
            </c:ext>
          </c:extLst>
        </c:ser>
        <c:dLbls>
          <c:showLegendKey val="0"/>
          <c:showVal val="0"/>
          <c:showCatName val="0"/>
          <c:showSerName val="0"/>
          <c:showPercent val="0"/>
          <c:showBubbleSize val="0"/>
        </c:dLbls>
        <c:gapWidth val="219"/>
        <c:overlap val="-27"/>
        <c:axId val="1029601016"/>
        <c:axId val="47039975"/>
      </c:barChart>
      <c:lineChart>
        <c:grouping val="standard"/>
        <c:varyColors val="0"/>
        <c:ser>
          <c:idx val="1"/>
          <c:order val="1"/>
          <c:tx>
            <c:strRef>
              <c:f>'SIB Specific Estimates'!$E$69</c:f>
              <c:strCache>
                <c:ptCount val="1"/>
                <c:pt idx="0">
                  <c:v>Cumulative</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'SIB Specific Estimates'!$B$70:$B$76</c:f>
              <c:numCache>
                <c:formatCode>General</c:formatCode>
                <c:ptCount val="7"/>
              </c:numCache>
            </c:numRef>
          </c:cat>
          <c:val>
            <c:numRef>
              <c:f>'SIB Specific Estimates'!$E$70:$E$76</c:f>
              <c:numCache>
                <c:formatCode>0.00%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5AAE-42D1-8C03-B9901359DBDB}"/>
            </c:ext>
          </c:extLst>
        </c:ser>
        <c:dLbls>
          <c:showLegendKey val="0"/>
          <c:showVal val="0"/>
          <c:showCatName val="0"/>
          <c:showSerName val="0"/>
          <c:showPercent val="0"/>
          <c:showBubbleSize val="0"/>
        </c:dLbls>
        <c:marker val="1"/>
        <c:smooth val="0"/>
        <c:axId val="716365424"/>
        <c:axId val="716692448"/>
      </c:lineChart>
      <c:catAx>
        <c:axId val="1029601016"/>
        <c:scaling>
          <c:orientation val="minMax"/>
        </c:scaling>
        <c:delete val="0"/>
        <c:axPos val="b"/>
        <c:numFmt formatCode="General" sourceLinked="1"/>
        <c:majorTickMark val="none"/>
        <c:minorTickMark val="none"/>
        <c:tickLblPos val="nextTo"/>
        <c:spPr>
          <a:noFill/>
          <a:ln w="952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039975"/>
        <c:crosses val="autoZero"/>
        <c:auto val="1"/>
        <c:lblAlgn val="ctr"/>
        <c:lblOffset val="100"/>
        <c:noMultiLvlLbl val="0"/>
      </c:catAx>
      <c:valAx>
        <c:axId val="47039975"/>
        <c:scaling>
          <c:orientation val="minMax"/>
        </c:scaling>
        <c:delete val="0"/>
        <c:axPos val="l"/>
        <c:numFmt formatCode="0.00%" sourceLinked="1"/>
        <c:majorTickMark val="in"/>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29601016"/>
        <c:crosses val="autoZero"/>
        <c:crossBetween val="between"/>
      </c:valAx>
      <c:valAx>
        <c:axId val="716692448"/>
        <c:scaling>
          <c:orientation val="minMax"/>
        </c:scaling>
        <c:delete val="0"/>
        <c:axPos val="r"/>
        <c:numFmt formatCode="0.00%" sourceLinked="1"/>
        <c:majorTickMark val="in"/>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16365424"/>
        <c:crosses val="max"/>
        <c:crossBetween val="between"/>
      </c:valAx>
      <c:catAx>
        <c:axId val="716365424"/>
        <c:scaling>
          <c:orientation val="minMax"/>
        </c:scaling>
        <c:delete val="1"/>
        <c:axPos val="b"/>
        <c:numFmt formatCode="General" sourceLinked="1"/>
        <c:majorTickMark val="out"/>
        <c:minorTickMark val="none"/>
        <c:tickLblPos val="nextTo"/>
        <c:crossAx val="716692448"/>
        <c:crosses val="autoZero"/>
        <c:auto val="1"/>
        <c:lblAlgn val="ctr"/>
        <c:lblOffset val="100"/>
        <c:noMultiLvlLbl val="0"/>
      </c:cat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2"/>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165100</xdr:rowOff>
    </xdr:from>
    <xdr:to>
      <xdr:col>2</xdr:col>
      <xdr:colOff>3568059</xdr:colOff>
      <xdr:row>0</xdr:row>
      <xdr:rowOff>1587500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0099" y="165100"/>
          <a:ext cx="6138779" cy="1422400"/>
        </a:xfrm>
        <a:prstGeom prst="rect">
          <a:avLst/>
        </a:prstGeom>
      </xdr:spPr>
    </xdr:pic>
    <xdr:clientData/>
  </xdr:twoCellAnchor>
  <xdr:twoCellAnchor editAs="oneCell">
    <xdr:from>
      <xdr:col>0</xdr:col>
      <xdr:colOff>133350</xdr:colOff>
      <xdr:row>2</xdr:row>
      <xdr:rowOff>66675</xdr:rowOff>
    </xdr:from>
    <xdr:to>
      <xdr:col>4</xdr:col>
      <xdr:colOff>0</xdr:colOff>
      <xdr:row>3</xdr:row>
      <xdr:rowOff>1962150</xdr:rowOff>
    </xdr:to>
    <xdr:pic>
      <xdr:nvPicPr>
        <xdr:cNvPr id="3" name="Pictur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a:stretch>
          <a:fillRect/>
        </a:stretch>
      </xdr:blipFill>
      <xdr:spPr>
        <a:xfrm>
          <a:off x="133350" y="2247900"/>
          <a:ext cx="11811000" cy="2095500"/>
        </a:xfrm>
        <a:prstGeom prst="rect">
          <a:avLst/>
        </a:prstGeom>
      </xdr:spPr>
    </xdr:pic>
    <xdr:clientData/>
  </xdr:twoCellAnchor>
  <xdr:twoCellAnchor editAs="oneCell">
    <xdr:from>
      <xdr:col>3</xdr:col>
      <xdr:colOff>1710266</xdr:colOff>
      <xdr:row>0</xdr:row>
      <xdr:rowOff>133640</xdr:rowOff>
    </xdr:from>
    <xdr:to>
      <xdr:col>3</xdr:col>
      <xdr:colOff>4951159</xdr:colOff>
      <xdr:row>0</xdr:row>
      <xdr:rowOff>1546591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srcRect t="15384" b="17949"/>
        <a:stretch/>
      </xdr:blipFill>
      <xdr:spPr>
        <a:xfrm>
          <a:off x="8381999" y="133640"/>
          <a:ext cx="3240893" cy="14129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257175</xdr:rowOff>
    </xdr:from>
    <xdr:to>
      <xdr:col>3</xdr:col>
      <xdr:colOff>1752600</xdr:colOff>
      <xdr:row>1</xdr:row>
      <xdr:rowOff>6350</xdr:rowOff>
    </xdr:to>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14325" y="257175"/>
          <a:ext cx="3800475" cy="86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16</xdr:row>
          <xdr:rowOff>50800</xdr:rowOff>
        </xdr:from>
        <xdr:to>
          <xdr:col>7</xdr:col>
          <xdr:colOff>12700</xdr:colOff>
          <xdr:row>16</xdr:row>
          <xdr:rowOff>431800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317500</xdr:rowOff>
        </xdr:from>
        <xdr:to>
          <xdr:col>7</xdr:col>
          <xdr:colOff>50800</xdr:colOff>
          <xdr:row>17</xdr:row>
          <xdr:rowOff>711200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17</xdr:row>
          <xdr:rowOff>1079500</xdr:rowOff>
        </xdr:from>
        <xdr:to>
          <xdr:col>7</xdr:col>
          <xdr:colOff>63500</xdr:colOff>
          <xdr:row>18</xdr:row>
          <xdr:rowOff>317500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19</xdr:row>
          <xdr:rowOff>101600</xdr:rowOff>
        </xdr:from>
        <xdr:to>
          <xdr:col>7</xdr:col>
          <xdr:colOff>76200</xdr:colOff>
          <xdr:row>19</xdr:row>
          <xdr:rowOff>482600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20</xdr:row>
          <xdr:rowOff>0</xdr:rowOff>
        </xdr:from>
        <xdr:to>
          <xdr:col>7</xdr:col>
          <xdr:colOff>76200</xdr:colOff>
          <xdr:row>20</xdr:row>
          <xdr:rowOff>381000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21</xdr:row>
          <xdr:rowOff>114300</xdr:rowOff>
        </xdr:from>
        <xdr:to>
          <xdr:col>7</xdr:col>
          <xdr:colOff>76200</xdr:colOff>
          <xdr:row>22</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22</xdr:row>
          <xdr:rowOff>203200</xdr:rowOff>
        </xdr:from>
        <xdr:to>
          <xdr:col>7</xdr:col>
          <xdr:colOff>101600</xdr:colOff>
          <xdr:row>22</xdr:row>
          <xdr:rowOff>584200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23</xdr:row>
          <xdr:rowOff>635000</xdr:rowOff>
        </xdr:from>
        <xdr:to>
          <xdr:col>7</xdr:col>
          <xdr:colOff>101600</xdr:colOff>
          <xdr:row>23</xdr:row>
          <xdr:rowOff>1016000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25</xdr:row>
          <xdr:rowOff>190500</xdr:rowOff>
        </xdr:from>
        <xdr:to>
          <xdr:col>7</xdr:col>
          <xdr:colOff>101600</xdr:colOff>
          <xdr:row>25</xdr:row>
          <xdr:rowOff>584200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26</xdr:row>
          <xdr:rowOff>165100</xdr:rowOff>
        </xdr:from>
        <xdr:to>
          <xdr:col>7</xdr:col>
          <xdr:colOff>114300</xdr:colOff>
          <xdr:row>26</xdr:row>
          <xdr:rowOff>558800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177800</xdr:rowOff>
        </xdr:from>
        <xdr:to>
          <xdr:col>7</xdr:col>
          <xdr:colOff>101600</xdr:colOff>
          <xdr:row>27</xdr:row>
          <xdr:rowOff>571500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28</xdr:row>
          <xdr:rowOff>127000</xdr:rowOff>
        </xdr:from>
        <xdr:to>
          <xdr:col>7</xdr:col>
          <xdr:colOff>114300</xdr:colOff>
          <xdr:row>28</xdr:row>
          <xdr:rowOff>520700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34</xdr:row>
          <xdr:rowOff>317500</xdr:rowOff>
        </xdr:from>
        <xdr:to>
          <xdr:col>7</xdr:col>
          <xdr:colOff>114300</xdr:colOff>
          <xdr:row>34</xdr:row>
          <xdr:rowOff>711200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33</xdr:row>
          <xdr:rowOff>330200</xdr:rowOff>
        </xdr:from>
        <xdr:to>
          <xdr:col>7</xdr:col>
          <xdr:colOff>114300</xdr:colOff>
          <xdr:row>33</xdr:row>
          <xdr:rowOff>723900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32</xdr:row>
          <xdr:rowOff>266700</xdr:rowOff>
        </xdr:from>
        <xdr:to>
          <xdr:col>7</xdr:col>
          <xdr:colOff>114300</xdr:colOff>
          <xdr:row>32</xdr:row>
          <xdr:rowOff>673100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31</xdr:row>
          <xdr:rowOff>25400</xdr:rowOff>
        </xdr:from>
        <xdr:to>
          <xdr:col>7</xdr:col>
          <xdr:colOff>76200</xdr:colOff>
          <xdr:row>31</xdr:row>
          <xdr:rowOff>419100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xdr:row>
          <xdr:rowOff>114300</xdr:rowOff>
        </xdr:from>
        <xdr:to>
          <xdr:col>7</xdr:col>
          <xdr:colOff>88900</xdr:colOff>
          <xdr:row>30</xdr:row>
          <xdr:rowOff>520700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36</xdr:row>
          <xdr:rowOff>139700</xdr:rowOff>
        </xdr:from>
        <xdr:to>
          <xdr:col>7</xdr:col>
          <xdr:colOff>114300</xdr:colOff>
          <xdr:row>36</xdr:row>
          <xdr:rowOff>533400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39</xdr:row>
          <xdr:rowOff>508000</xdr:rowOff>
        </xdr:from>
        <xdr:to>
          <xdr:col>7</xdr:col>
          <xdr:colOff>114300</xdr:colOff>
          <xdr:row>39</xdr:row>
          <xdr:rowOff>901700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38</xdr:row>
          <xdr:rowOff>12700</xdr:rowOff>
        </xdr:from>
        <xdr:to>
          <xdr:col>7</xdr:col>
          <xdr:colOff>114300</xdr:colOff>
          <xdr:row>39</xdr:row>
          <xdr:rowOff>25400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37</xdr:row>
          <xdr:rowOff>190500</xdr:rowOff>
        </xdr:from>
        <xdr:to>
          <xdr:col>7</xdr:col>
          <xdr:colOff>139700</xdr:colOff>
          <xdr:row>37</xdr:row>
          <xdr:rowOff>584200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266700</xdr:rowOff>
        </xdr:from>
        <xdr:to>
          <xdr:col>7</xdr:col>
          <xdr:colOff>127000</xdr:colOff>
          <xdr:row>40</xdr:row>
          <xdr:rowOff>660400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342900</xdr:rowOff>
        </xdr:from>
        <xdr:to>
          <xdr:col>7</xdr:col>
          <xdr:colOff>101600</xdr:colOff>
          <xdr:row>43</xdr:row>
          <xdr:rowOff>736600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42</xdr:row>
          <xdr:rowOff>254000</xdr:rowOff>
        </xdr:from>
        <xdr:to>
          <xdr:col>7</xdr:col>
          <xdr:colOff>101600</xdr:colOff>
          <xdr:row>42</xdr:row>
          <xdr:rowOff>647700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1811865</xdr:colOff>
      <xdr:row>0</xdr:row>
      <xdr:rowOff>203201</xdr:rowOff>
    </xdr:from>
    <xdr:to>
      <xdr:col>5</xdr:col>
      <xdr:colOff>1356795</xdr:colOff>
      <xdr:row>0</xdr:row>
      <xdr:rowOff>1075267</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rotWithShape="1">
        <a:blip xmlns:r="http://schemas.openxmlformats.org/officeDocument/2006/relationships" r:embed="rId2"/>
        <a:srcRect t="15384" b="17949"/>
        <a:stretch/>
      </xdr:blipFill>
      <xdr:spPr>
        <a:xfrm>
          <a:off x="6942665" y="203201"/>
          <a:ext cx="2000263" cy="87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174625</xdr:rowOff>
    </xdr:from>
    <xdr:to>
      <xdr:col>3</xdr:col>
      <xdr:colOff>373022</xdr:colOff>
      <xdr:row>0</xdr:row>
      <xdr:rowOff>1085850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5025" y="174625"/>
          <a:ext cx="3997325" cy="911225"/>
        </a:xfrm>
        <a:prstGeom prst="rect">
          <a:avLst/>
        </a:prstGeom>
      </xdr:spPr>
    </xdr:pic>
    <xdr:clientData/>
  </xdr:twoCellAnchor>
  <xdr:twoCellAnchor editAs="oneCell">
    <xdr:from>
      <xdr:col>7</xdr:col>
      <xdr:colOff>731630</xdr:colOff>
      <xdr:row>0</xdr:row>
      <xdr:rowOff>151848</xdr:rowOff>
    </xdr:from>
    <xdr:to>
      <xdr:col>8</xdr:col>
      <xdr:colOff>1592810</xdr:colOff>
      <xdr:row>0</xdr:row>
      <xdr:rowOff>1062935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t="15384" b="17949"/>
        <a:stretch/>
      </xdr:blipFill>
      <xdr:spPr>
        <a:xfrm>
          <a:off x="11153913" y="151848"/>
          <a:ext cx="2089767" cy="911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3</xdr:col>
      <xdr:colOff>1187561</xdr:colOff>
      <xdr:row>1</xdr:row>
      <xdr:rowOff>50061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14325" y="180975"/>
          <a:ext cx="4057650" cy="933450"/>
        </a:xfrm>
        <a:prstGeom prst="rect">
          <a:avLst/>
        </a:prstGeom>
      </xdr:spPr>
    </xdr:pic>
    <xdr:clientData/>
  </xdr:twoCellAnchor>
  <xdr:twoCellAnchor editAs="oneCell">
    <xdr:from>
      <xdr:col>6</xdr:col>
      <xdr:colOff>431800</xdr:colOff>
      <xdr:row>0</xdr:row>
      <xdr:rowOff>165101</xdr:rowOff>
    </xdr:from>
    <xdr:to>
      <xdr:col>6</xdr:col>
      <xdr:colOff>2476500</xdr:colOff>
      <xdr:row>0</xdr:row>
      <xdr:rowOff>1056541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t="15384" b="17949"/>
        <a:stretch/>
      </xdr:blipFill>
      <xdr:spPr>
        <a:xfrm>
          <a:off x="10464800" y="165101"/>
          <a:ext cx="2044700" cy="891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37</xdr:row>
      <xdr:rowOff>165100</xdr:rowOff>
    </xdr:from>
    <xdr:to>
      <xdr:col>7</xdr:col>
      <xdr:colOff>1181100</xdr:colOff>
      <xdr:row>63</xdr:row>
      <xdr:rowOff>25400</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114300</xdr:rowOff>
    </xdr:from>
    <xdr:to>
      <xdr:col>4</xdr:col>
      <xdr:colOff>400050</xdr:colOff>
      <xdr:row>0</xdr:row>
      <xdr:rowOff>1038225</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6EEFD3B8-9A88-D34F-8075-5CF7A6DD5532}"/>
            </a:ext>
          </a:extLst>
        </xdr:cNvPr>
        <xdr:cNvPicPr>
          <a:picLocks noChangeAspect="1"/>
        </xdr:cNvPicPr>
      </xdr:nvPicPr>
      <xdr:blipFill>
        <a:blip xmlns:r="http://schemas.openxmlformats.org/officeDocument/2006/relationships" r:embed="rId2"/>
        <a:stretch>
          <a:fillRect/>
        </a:stretch>
      </xdr:blipFill>
      <xdr:spPr>
        <a:xfrm>
          <a:off x="276225" y="114300"/>
          <a:ext cx="4000500" cy="923925"/>
        </a:xfrm>
        <a:prstGeom prst="rect">
          <a:avLst/>
        </a:prstGeom>
      </xdr:spPr>
    </xdr:pic>
    <xdr:clientData/>
  </xdr:twoCellAnchor>
  <xdr:twoCellAnchor>
    <xdr:from>
      <xdr:col>0</xdr:col>
      <xdr:colOff>228600</xdr:colOff>
      <xdr:row>80</xdr:row>
      <xdr:rowOff>9525</xdr:rowOff>
    </xdr:from>
    <xdr:to>
      <xdr:col>9</xdr:col>
      <xdr:colOff>600075</xdr:colOff>
      <xdr:row>102</xdr:row>
      <xdr:rowOff>152400</xdr:rowOff>
    </xdr:to>
    <xdr:graphicFrame macro="">
      <xdr:nvGraphicFramePr>
        <xdr:cNvPr id="6" name="Chart 9">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977900</xdr:colOff>
      <xdr:row>0</xdr:row>
      <xdr:rowOff>164442</xdr:rowOff>
    </xdr:from>
    <xdr:to>
      <xdr:col>8</xdr:col>
      <xdr:colOff>457200</xdr:colOff>
      <xdr:row>0</xdr:row>
      <xdr:rowOff>989439</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4"/>
        <a:srcRect t="15384" b="17949"/>
        <a:stretch/>
      </xdr:blipFill>
      <xdr:spPr>
        <a:xfrm>
          <a:off x="7581900" y="164442"/>
          <a:ext cx="1892300" cy="824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1092473</xdr:colOff>
      <xdr:row>0</xdr:row>
      <xdr:rowOff>0</xdr:rowOff>
    </xdr:from>
    <xdr:to>
      <xdr:col>4</xdr:col>
      <xdr:colOff>2160160</xdr:colOff>
      <xdr:row>1</xdr:row>
      <xdr:rowOff>55880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7449301" y="0"/>
          <a:ext cx="1067687" cy="486041"/>
        </a:xfrm>
        <a:prstGeom prst="rect">
          <a:avLst/>
        </a:prstGeom>
      </xdr:spPr>
    </xdr:pic>
    <xdr:clientData/>
  </xdr:twoCellAnchor>
  <xdr:twoCellAnchor editAs="oneCell">
    <xdr:from>
      <xdr:col>1</xdr:col>
      <xdr:colOff>0</xdr:colOff>
      <xdr:row>0</xdr:row>
      <xdr:rowOff>63500</xdr:rowOff>
    </xdr:from>
    <xdr:to>
      <xdr:col>2</xdr:col>
      <xdr:colOff>1259840</xdr:colOff>
      <xdr:row>1</xdr:row>
      <xdr:rowOff>13310</xdr:rowOff>
    </xdr:to>
    <xdr:pic>
      <xdr:nvPicPr>
        <xdr:cNvPr id="4" name="Picture 2">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317500" y="63500"/>
          <a:ext cx="1666240" cy="381610"/>
        </a:xfrm>
        <a:prstGeom prst="rect">
          <a:avLst/>
        </a:prstGeom>
      </xdr:spPr>
    </xdr:pic>
    <xdr:clientData/>
  </xdr:twoCellAnchor>
</xdr:wsDr>
</file>

<file path=xl/theme/theme1.xml><?xml version="1.0" encoding="utf-8"?>
<a:theme xmlns:a="http://schemas.openxmlformats.org/drawingml/2006/main" name="BSG">
  <a:themeElements>
    <a:clrScheme name="GO Lab">
      <a:dk1>
        <a:srgbClr val="000000"/>
      </a:dk1>
      <a:lt1>
        <a:srgbClr val="FFFFFF"/>
      </a:lt1>
      <a:dk2>
        <a:srgbClr val="002047"/>
      </a:dk2>
      <a:lt2>
        <a:srgbClr val="F5F5F5"/>
      </a:lt2>
      <a:accent1>
        <a:srgbClr val="002047"/>
      </a:accent1>
      <a:accent2>
        <a:srgbClr val="00619B"/>
      </a:accent2>
      <a:accent3>
        <a:srgbClr val="D76124"/>
      </a:accent3>
      <a:accent4>
        <a:srgbClr val="491463"/>
      </a:accent4>
      <a:accent5>
        <a:srgbClr val="3A9349"/>
      </a:accent5>
      <a:accent6>
        <a:srgbClr val="D7D2CB"/>
      </a:accent6>
      <a:hlink>
        <a:srgbClr val="DEEBF7"/>
      </a:hlink>
      <a:folHlink>
        <a:srgbClr val="F0C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G" id="{4FBD8CFB-651D-684E-9CA1-6072814D98ED}" vid="{5B400357-8645-FE45-874E-F3BA80A3C1A5}"/>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greatermanchester-ca.gov.uk/what-we-do/research/research-cost-benefit-analysis/"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www.bankofengland.co.uk/monetary-policy/inflation/inflation-calculator"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golab.bsg.ox.ac.uk/toolkit/technical-guidance/pricing-outcomes/"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2.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omments" Target="../comments1.xml"/><Relationship Id="rId4" Type="http://schemas.openxmlformats.org/officeDocument/2006/relationships/hyperlink" Target="https://golab.bsg.ox.ac.uk/knowledge-bank/indigo/wayfinder-assessment-resources/" TargetMode="Externa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lab.bsg.ox.ac.uk/toolkit/technical-guidance/evaluating-outcomes-based-contracts/" TargetMode="External"/><Relationship Id="rId1" Type="http://schemas.openxmlformats.org/officeDocument/2006/relationships/hyperlink" Target="https://www.valueformoney.guide/vfm-guide"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7F00D-288A-5845-AD70-F151658FA4A0}">
  <sheetPr>
    <tabColor rgb="FFF9CAE6"/>
    <pageSetUpPr fitToPage="1"/>
  </sheetPr>
  <dimension ref="A1:E18"/>
  <sheetViews>
    <sheetView tabSelected="1" zoomScale="119" zoomScaleNormal="138" workbookViewId="0">
      <selection activeCell="B2" sqref="B2:D2"/>
    </sheetView>
  </sheetViews>
  <sheetFormatPr baseColWidth="10" defaultColWidth="10.83203125" defaultRowHeight="16" x14ac:dyDescent="0.2"/>
  <cols>
    <col min="1" max="1" width="2.33203125" style="1" customWidth="1"/>
    <col min="2" max="2" width="33.83203125" style="1" customWidth="1"/>
    <col min="3" max="3" width="51.33203125" style="1" customWidth="1"/>
    <col min="4" max="4" width="69.1640625" style="1" customWidth="1"/>
    <col min="5" max="5" width="36.6640625" style="1" customWidth="1"/>
    <col min="6" max="6" width="10.83203125" style="1" customWidth="1"/>
    <col min="7" max="16384" width="10.83203125" style="1"/>
  </cols>
  <sheetData>
    <row r="1" spans="1:5" ht="135" customHeight="1" x14ac:dyDescent="0.35">
      <c r="A1" s="234"/>
      <c r="D1" s="8"/>
    </row>
    <row r="2" spans="1:5" ht="37" customHeight="1" x14ac:dyDescent="0.35">
      <c r="B2" s="358" t="s">
        <v>0</v>
      </c>
      <c r="C2" s="359"/>
      <c r="D2" s="360"/>
      <c r="E2" s="3"/>
    </row>
    <row r="4" spans="1:5" ht="163" customHeight="1" x14ac:dyDescent="0.2">
      <c r="B4" s="4"/>
    </row>
    <row r="5" spans="1:5" ht="16" customHeight="1" x14ac:dyDescent="0.2">
      <c r="B5" s="11" t="s">
        <v>1</v>
      </c>
      <c r="C5" s="11"/>
      <c r="D5" s="353" t="s">
        <v>458</v>
      </c>
    </row>
    <row r="6" spans="1:5" ht="17" thickBot="1" x14ac:dyDescent="0.25">
      <c r="B6" s="5"/>
      <c r="C6" s="5"/>
      <c r="D6" s="5"/>
    </row>
    <row r="7" spans="1:5" ht="69.75" customHeight="1" thickBot="1" x14ac:dyDescent="0.25">
      <c r="B7" s="361" t="s">
        <v>2</v>
      </c>
      <c r="C7" s="362"/>
      <c r="D7" s="363"/>
    </row>
    <row r="9" spans="1:5" ht="21" x14ac:dyDescent="0.25">
      <c r="B9" s="10" t="s">
        <v>3</v>
      </c>
      <c r="C9" s="356" t="s">
        <v>4</v>
      </c>
      <c r="D9" s="357"/>
    </row>
    <row r="10" spans="1:5" ht="17" x14ac:dyDescent="0.2">
      <c r="B10" s="237" t="s">
        <v>5</v>
      </c>
      <c r="C10" s="372" t="s">
        <v>6</v>
      </c>
      <c r="D10" s="373"/>
    </row>
    <row r="11" spans="1:5" ht="31.5" customHeight="1" x14ac:dyDescent="0.2">
      <c r="B11" s="233" t="s">
        <v>7</v>
      </c>
      <c r="C11" s="364" t="s">
        <v>8</v>
      </c>
      <c r="D11" s="365"/>
    </row>
    <row r="12" spans="1:5" ht="17" x14ac:dyDescent="0.2">
      <c r="B12" s="235" t="s">
        <v>9</v>
      </c>
      <c r="C12" s="374" t="s">
        <v>10</v>
      </c>
      <c r="D12" s="375"/>
    </row>
    <row r="13" spans="1:5" ht="17" x14ac:dyDescent="0.2">
      <c r="B13" s="276" t="s">
        <v>11</v>
      </c>
      <c r="C13" s="368" t="s">
        <v>12</v>
      </c>
      <c r="D13" s="369"/>
    </row>
    <row r="14" spans="1:5" ht="17" x14ac:dyDescent="0.2">
      <c r="B14" s="238" t="s">
        <v>13</v>
      </c>
      <c r="C14" s="370" t="s">
        <v>14</v>
      </c>
      <c r="D14" s="371"/>
    </row>
    <row r="15" spans="1:5" ht="17" x14ac:dyDescent="0.2">
      <c r="B15" s="239" t="s">
        <v>15</v>
      </c>
      <c r="C15" s="366" t="s">
        <v>16</v>
      </c>
      <c r="D15" s="367"/>
    </row>
    <row r="18" spans="2:2" x14ac:dyDescent="0.2">
      <c r="B18" s="236" t="s">
        <v>17</v>
      </c>
    </row>
  </sheetData>
  <mergeCells count="9">
    <mergeCell ref="C9:D9"/>
    <mergeCell ref="B2:D2"/>
    <mergeCell ref="B7:D7"/>
    <mergeCell ref="C11:D11"/>
    <mergeCell ref="C15:D15"/>
    <mergeCell ref="C13:D13"/>
    <mergeCell ref="C14:D14"/>
    <mergeCell ref="C10:D10"/>
    <mergeCell ref="C12:D12"/>
  </mergeCells>
  <hyperlinks>
    <hyperlink ref="B15" location="'Summary (to print)'!D4" display="Summary" xr:uid="{E79F03D3-8F78-7641-BB19-21B72ACB6474}"/>
    <hyperlink ref="B11" location="'Data Checklist'!B13" display="Data checklist" xr:uid="{5F5A5292-8F18-6443-A364-73513D5F420E}"/>
    <hyperlink ref="B12" location="'Quantitative Calculator'!B13" display="Quantitative Calculator" xr:uid="{BDFF6820-041C-FE4D-A35D-A02F2F24009C}"/>
    <hyperlink ref="B13" location="'Qualitative Assessment'!B13" display="Qualitative Assessment " xr:uid="{4F0534BE-4DEA-7C45-B9C6-3426C95FB614}"/>
    <hyperlink ref="B14" location="'SIB Specific Estimates'!B13" display="SIB specific estimates" xr:uid="{CBB4CA99-0C7D-184C-ADE5-6C1FEEFC074C}"/>
  </hyperlinks>
  <pageMargins left="0.7" right="0.7" top="0.75" bottom="0.75" header="0.3" footer="0.3"/>
  <pageSetup paperSize="9" scale="62" orientation="landscape"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7945-5EC3-0C47-8C54-64C988A88A95}">
  <sheetPr>
    <tabColor theme="5"/>
  </sheetPr>
  <dimension ref="B1:H44"/>
  <sheetViews>
    <sheetView zoomScale="125" zoomScaleNormal="138" workbookViewId="0">
      <selection activeCell="B2" sqref="B2:F2"/>
    </sheetView>
  </sheetViews>
  <sheetFormatPr baseColWidth="10" defaultColWidth="10.83203125" defaultRowHeight="11" x14ac:dyDescent="0.15"/>
  <cols>
    <col min="1" max="1" width="4.1640625" style="15" customWidth="1"/>
    <col min="2" max="2" width="4.1640625" style="15" bestFit="1" customWidth="1"/>
    <col min="3" max="3" width="22.6640625" style="15" customWidth="1"/>
    <col min="4" max="4" width="36.1640625" style="15" customWidth="1"/>
    <col min="5" max="5" width="32.1640625" style="15" customWidth="1"/>
    <col min="6" max="6" width="17.83203125" style="15" customWidth="1"/>
    <col min="7" max="7" width="9.6640625" style="15" customWidth="1"/>
    <col min="8" max="8" width="39.6640625" style="15" customWidth="1"/>
    <col min="9" max="9" width="10.83203125" style="15" customWidth="1"/>
    <col min="10" max="16384" width="10.83203125" style="15"/>
  </cols>
  <sheetData>
    <row r="1" spans="2:8" ht="88.5" customHeight="1" x14ac:dyDescent="0.15">
      <c r="F1" s="16"/>
    </row>
    <row r="2" spans="2:8" ht="37" customHeight="1" x14ac:dyDescent="0.35">
      <c r="B2" s="376" t="s">
        <v>18</v>
      </c>
      <c r="C2" s="376"/>
      <c r="D2" s="376"/>
      <c r="E2" s="376"/>
      <c r="F2" s="377"/>
      <c r="G2" s="255" t="s">
        <v>19</v>
      </c>
      <c r="H2" s="17"/>
    </row>
    <row r="3" spans="2:8" x14ac:dyDescent="0.15">
      <c r="G3" s="17"/>
    </row>
    <row r="4" spans="2:8" ht="11.25" customHeight="1" x14ac:dyDescent="0.15">
      <c r="B4" s="381" t="s">
        <v>20</v>
      </c>
      <c r="C4" s="382"/>
      <c r="D4" s="387"/>
      <c r="E4" s="388"/>
      <c r="F4" s="389"/>
      <c r="G4" s="17"/>
      <c r="H4" s="410" t="s">
        <v>451</v>
      </c>
    </row>
    <row r="5" spans="2:8" ht="11.25" customHeight="1" x14ac:dyDescent="0.15">
      <c r="B5" s="383" t="s">
        <v>21</v>
      </c>
      <c r="C5" s="384"/>
      <c r="D5" s="269" t="s">
        <v>22</v>
      </c>
      <c r="E5" s="399" t="s">
        <v>23</v>
      </c>
      <c r="F5" s="400"/>
      <c r="G5" s="17"/>
      <c r="H5" s="410"/>
    </row>
    <row r="6" spans="2:8" ht="11.25" customHeight="1" x14ac:dyDescent="0.15">
      <c r="B6" s="385"/>
      <c r="C6" s="386"/>
      <c r="D6" s="270"/>
      <c r="E6" s="401"/>
      <c r="F6" s="402"/>
      <c r="G6" s="17"/>
      <c r="H6" s="410"/>
    </row>
    <row r="7" spans="2:8" ht="11.25" customHeight="1" x14ac:dyDescent="0.15">
      <c r="B7" s="385" t="s">
        <v>24</v>
      </c>
      <c r="C7" s="386"/>
      <c r="D7" s="269" t="s">
        <v>25</v>
      </c>
      <c r="E7" s="399" t="s">
        <v>26</v>
      </c>
      <c r="F7" s="400"/>
      <c r="G7" s="17"/>
      <c r="H7" s="410"/>
    </row>
    <row r="8" spans="2:8" ht="11.25" customHeight="1" x14ac:dyDescent="0.15">
      <c r="B8" s="385"/>
      <c r="C8" s="386"/>
      <c r="D8" s="574"/>
      <c r="E8" s="397"/>
      <c r="F8" s="398"/>
      <c r="G8" s="17"/>
      <c r="H8" s="410"/>
    </row>
    <row r="9" spans="2:8" ht="11.25" customHeight="1" x14ac:dyDescent="0.15">
      <c r="B9" s="385" t="s">
        <v>27</v>
      </c>
      <c r="C9" s="393"/>
      <c r="D9" s="390" t="s">
        <v>28</v>
      </c>
      <c r="E9" s="391"/>
      <c r="F9" s="392"/>
      <c r="G9" s="17"/>
      <c r="H9" s="410"/>
    </row>
    <row r="10" spans="2:8" ht="11.25" customHeight="1" x14ac:dyDescent="0.15">
      <c r="B10" s="394" t="s">
        <v>29</v>
      </c>
      <c r="C10" s="394"/>
      <c r="D10" s="269" t="s">
        <v>30</v>
      </c>
      <c r="E10" s="399" t="s">
        <v>31</v>
      </c>
      <c r="F10" s="400"/>
      <c r="G10" s="17"/>
      <c r="H10" s="410"/>
    </row>
    <row r="11" spans="2:8" ht="11.25" customHeight="1" x14ac:dyDescent="0.15">
      <c r="B11" s="395"/>
      <c r="C11" s="396"/>
      <c r="D11" s="18"/>
      <c r="E11" s="403"/>
      <c r="F11" s="404"/>
      <c r="G11" s="17"/>
      <c r="H11" s="252"/>
    </row>
    <row r="12" spans="2:8" x14ac:dyDescent="0.15">
      <c r="G12" s="17"/>
      <c r="H12" s="17"/>
    </row>
    <row r="13" spans="2:8" ht="61.5" customHeight="1" x14ac:dyDescent="0.2">
      <c r="B13" s="378" t="s">
        <v>32</v>
      </c>
      <c r="C13" s="379"/>
      <c r="D13" s="379"/>
      <c r="E13" s="379"/>
      <c r="F13" s="380"/>
    </row>
    <row r="14" spans="2:8" ht="17" customHeight="1" x14ac:dyDescent="0.15"/>
    <row r="15" spans="2:8" ht="17" customHeight="1" x14ac:dyDescent="0.15">
      <c r="B15" s="147"/>
      <c r="C15" s="147"/>
      <c r="D15" s="147" t="s">
        <v>4</v>
      </c>
      <c r="E15" s="147" t="s">
        <v>33</v>
      </c>
      <c r="F15" s="147" t="s">
        <v>34</v>
      </c>
      <c r="G15" s="147" t="s">
        <v>35</v>
      </c>
      <c r="H15" s="147" t="s">
        <v>36</v>
      </c>
    </row>
    <row r="16" spans="2:8" ht="17" customHeight="1" x14ac:dyDescent="0.15">
      <c r="B16" s="409" t="s">
        <v>37</v>
      </c>
      <c r="C16" s="409"/>
      <c r="D16" s="409"/>
      <c r="E16" s="409"/>
      <c r="F16" s="409"/>
      <c r="G16" s="409"/>
      <c r="H16" s="409"/>
    </row>
    <row r="17" spans="2:8" ht="45.75" customHeight="1" x14ac:dyDescent="0.15">
      <c r="B17" s="142" t="s">
        <v>38</v>
      </c>
      <c r="C17" s="143" t="s">
        <v>39</v>
      </c>
      <c r="D17" s="144" t="s">
        <v>40</v>
      </c>
      <c r="E17" s="143" t="s">
        <v>41</v>
      </c>
      <c r="F17" s="145"/>
      <c r="G17" s="146"/>
      <c r="H17" s="146"/>
    </row>
    <row r="18" spans="2:8" ht="90" x14ac:dyDescent="0.15">
      <c r="B18" s="31" t="s">
        <v>42</v>
      </c>
      <c r="C18" s="32" t="s">
        <v>43</v>
      </c>
      <c r="D18" s="33" t="s">
        <v>44</v>
      </c>
      <c r="E18" s="32" t="s">
        <v>45</v>
      </c>
      <c r="F18" s="34" t="s">
        <v>46</v>
      </c>
      <c r="G18" s="133"/>
      <c r="H18" s="133"/>
    </row>
    <row r="19" spans="2:8" ht="31.5" customHeight="1" x14ac:dyDescent="0.15">
      <c r="B19" s="31" t="s">
        <v>42</v>
      </c>
      <c r="C19" s="32" t="s">
        <v>47</v>
      </c>
      <c r="D19" s="33" t="s">
        <v>48</v>
      </c>
      <c r="E19" s="32" t="s">
        <v>49</v>
      </c>
      <c r="F19" s="34"/>
      <c r="G19" s="133"/>
      <c r="H19" s="133"/>
    </row>
    <row r="20" spans="2:8" ht="47.25" customHeight="1" x14ac:dyDescent="0.15">
      <c r="B20" s="31" t="s">
        <v>50</v>
      </c>
      <c r="C20" s="35" t="s">
        <v>51</v>
      </c>
      <c r="D20" s="35" t="s">
        <v>52</v>
      </c>
      <c r="E20" s="35" t="s">
        <v>53</v>
      </c>
      <c r="F20" s="34"/>
      <c r="G20" s="133"/>
      <c r="H20" s="133"/>
    </row>
    <row r="21" spans="2:8" ht="33.75" customHeight="1" x14ac:dyDescent="0.15">
      <c r="B21" s="31" t="s">
        <v>54</v>
      </c>
      <c r="C21" s="35" t="s">
        <v>55</v>
      </c>
      <c r="D21" s="35" t="s">
        <v>56</v>
      </c>
      <c r="E21" s="35" t="s">
        <v>57</v>
      </c>
      <c r="F21" s="34"/>
      <c r="G21" s="133"/>
      <c r="H21" s="133"/>
    </row>
    <row r="22" spans="2:8" ht="38.25" customHeight="1" x14ac:dyDescent="0.15">
      <c r="B22" s="31" t="s">
        <v>58</v>
      </c>
      <c r="C22" s="35" t="s">
        <v>59</v>
      </c>
      <c r="D22" s="35" t="s">
        <v>60</v>
      </c>
      <c r="E22" s="35" t="s">
        <v>61</v>
      </c>
      <c r="F22" s="34"/>
      <c r="G22" s="133"/>
      <c r="H22" s="133"/>
    </row>
    <row r="23" spans="2:8" ht="60.75" customHeight="1" x14ac:dyDescent="0.15">
      <c r="B23" s="31" t="s">
        <v>62</v>
      </c>
      <c r="C23" s="35" t="s">
        <v>63</v>
      </c>
      <c r="D23" s="35" t="s">
        <v>64</v>
      </c>
      <c r="E23" s="35" t="s">
        <v>65</v>
      </c>
      <c r="F23" s="34"/>
      <c r="G23" s="133"/>
      <c r="H23" s="133"/>
    </row>
    <row r="24" spans="2:8" ht="124.5" customHeight="1" x14ac:dyDescent="0.15">
      <c r="B24" s="171" t="s">
        <v>66</v>
      </c>
      <c r="C24" s="172" t="s">
        <v>67</v>
      </c>
      <c r="D24" s="173" t="s">
        <v>68</v>
      </c>
      <c r="E24" s="173" t="s">
        <v>69</v>
      </c>
      <c r="F24" s="174" t="s">
        <v>70</v>
      </c>
      <c r="G24" s="167"/>
      <c r="H24" s="175"/>
    </row>
    <row r="25" spans="2:8" ht="21.75" customHeight="1" x14ac:dyDescent="0.15">
      <c r="B25" s="408" t="s">
        <v>71</v>
      </c>
      <c r="C25" s="408"/>
      <c r="D25" s="408"/>
      <c r="E25" s="408"/>
      <c r="F25" s="408"/>
      <c r="G25" s="408"/>
      <c r="H25" s="408"/>
    </row>
    <row r="26" spans="2:8" ht="68.25" customHeight="1" x14ac:dyDescent="0.15">
      <c r="B26" s="176" t="s">
        <v>72</v>
      </c>
      <c r="C26" s="177" t="s">
        <v>73</v>
      </c>
      <c r="D26" s="178" t="s">
        <v>74</v>
      </c>
      <c r="E26" s="178" t="s">
        <v>75</v>
      </c>
      <c r="F26" s="277" t="s">
        <v>449</v>
      </c>
      <c r="G26" s="146"/>
      <c r="H26" s="146"/>
    </row>
    <row r="27" spans="2:8" ht="53.25" customHeight="1" x14ac:dyDescent="0.15">
      <c r="B27" s="36" t="s">
        <v>76</v>
      </c>
      <c r="C27" s="37" t="s">
        <v>77</v>
      </c>
      <c r="D27" s="38" t="s">
        <v>78</v>
      </c>
      <c r="E27" s="38" t="s">
        <v>79</v>
      </c>
      <c r="F27" s="39"/>
      <c r="G27" s="133"/>
      <c r="H27" s="133"/>
    </row>
    <row r="28" spans="2:8" ht="54" customHeight="1" x14ac:dyDescent="0.15">
      <c r="B28" s="36" t="s">
        <v>80</v>
      </c>
      <c r="C28" s="37" t="s">
        <v>81</v>
      </c>
      <c r="D28" s="38" t="s">
        <v>82</v>
      </c>
      <c r="E28" s="38" t="s">
        <v>83</v>
      </c>
      <c r="F28" s="39" t="s">
        <v>84</v>
      </c>
      <c r="G28" s="133"/>
      <c r="H28" s="133"/>
    </row>
    <row r="29" spans="2:8" ht="52.5" customHeight="1" x14ac:dyDescent="0.15">
      <c r="B29" s="163" t="s">
        <v>85</v>
      </c>
      <c r="C29" s="164" t="s">
        <v>86</v>
      </c>
      <c r="D29" s="165" t="s">
        <v>87</v>
      </c>
      <c r="E29" s="165" t="s">
        <v>88</v>
      </c>
      <c r="F29" s="166"/>
      <c r="G29" s="167"/>
      <c r="H29" s="167"/>
    </row>
    <row r="30" spans="2:8" ht="25.5" customHeight="1" x14ac:dyDescent="0.15">
      <c r="B30" s="407" t="s">
        <v>89</v>
      </c>
      <c r="C30" s="407"/>
      <c r="D30" s="407"/>
      <c r="E30" s="407"/>
      <c r="F30" s="407"/>
      <c r="G30" s="407"/>
      <c r="H30" s="407"/>
    </row>
    <row r="31" spans="2:8" ht="53.25" customHeight="1" x14ac:dyDescent="0.2">
      <c r="B31" s="168" t="s">
        <v>90</v>
      </c>
      <c r="C31" s="169" t="s">
        <v>91</v>
      </c>
      <c r="D31" s="169" t="s">
        <v>92</v>
      </c>
      <c r="E31" s="169" t="s">
        <v>93</v>
      </c>
      <c r="F31" s="170"/>
      <c r="G31" s="155"/>
      <c r="H31" s="155"/>
    </row>
    <row r="32" spans="2:8" ht="38.25" customHeight="1" x14ac:dyDescent="0.2">
      <c r="B32" s="40" t="s">
        <v>94</v>
      </c>
      <c r="C32" s="41" t="s">
        <v>95</v>
      </c>
      <c r="D32" s="41" t="s">
        <v>96</v>
      </c>
      <c r="E32" s="41" t="s">
        <v>97</v>
      </c>
      <c r="F32" s="42"/>
      <c r="G32" s="134"/>
      <c r="H32" s="134"/>
    </row>
    <row r="33" spans="2:8" ht="65.25" customHeight="1" x14ac:dyDescent="0.2">
      <c r="B33" s="40" t="s">
        <v>98</v>
      </c>
      <c r="C33" s="41" t="s">
        <v>99</v>
      </c>
      <c r="D33" s="41" t="s">
        <v>100</v>
      </c>
      <c r="E33" s="41" t="s">
        <v>101</v>
      </c>
      <c r="F33" s="42"/>
      <c r="G33" s="134"/>
      <c r="H33" s="134"/>
    </row>
    <row r="34" spans="2:8" ht="79.5" customHeight="1" x14ac:dyDescent="0.2">
      <c r="B34" s="40" t="s">
        <v>102</v>
      </c>
      <c r="C34" s="41" t="s">
        <v>103</v>
      </c>
      <c r="D34" s="41" t="s">
        <v>104</v>
      </c>
      <c r="E34" s="41" t="s">
        <v>105</v>
      </c>
      <c r="F34" s="42"/>
      <c r="G34" s="134"/>
      <c r="H34" s="134"/>
    </row>
    <row r="35" spans="2:8" ht="93.75" customHeight="1" x14ac:dyDescent="0.2">
      <c r="B35" s="156" t="s">
        <v>106</v>
      </c>
      <c r="C35" s="157" t="s">
        <v>107</v>
      </c>
      <c r="D35" s="157" t="s">
        <v>108</v>
      </c>
      <c r="E35" s="157" t="s">
        <v>109</v>
      </c>
      <c r="F35" s="158"/>
      <c r="G35" s="150"/>
      <c r="H35" s="150"/>
    </row>
    <row r="36" spans="2:8" ht="27" customHeight="1" x14ac:dyDescent="0.15">
      <c r="B36" s="406" t="s">
        <v>110</v>
      </c>
      <c r="C36" s="406"/>
      <c r="D36" s="406"/>
      <c r="E36" s="406"/>
      <c r="F36" s="406"/>
      <c r="G36" s="406"/>
      <c r="H36" s="406"/>
    </row>
    <row r="37" spans="2:8" ht="50.25" customHeight="1" x14ac:dyDescent="0.15">
      <c r="B37" s="159" t="s">
        <v>111</v>
      </c>
      <c r="C37" s="160" t="s">
        <v>112</v>
      </c>
      <c r="D37" s="160" t="s">
        <v>113</v>
      </c>
      <c r="E37" s="160" t="s">
        <v>114</v>
      </c>
      <c r="F37" s="161"/>
      <c r="G37" s="162"/>
      <c r="H37" s="162"/>
    </row>
    <row r="38" spans="2:8" ht="60" x14ac:dyDescent="0.15">
      <c r="B38" s="43" t="s">
        <v>115</v>
      </c>
      <c r="C38" s="44" t="s">
        <v>116</v>
      </c>
      <c r="D38" s="44" t="s">
        <v>117</v>
      </c>
      <c r="E38" s="44" t="s">
        <v>118</v>
      </c>
      <c r="F38" s="45"/>
      <c r="G38" s="135"/>
      <c r="H38" s="135"/>
    </row>
    <row r="39" spans="2:8" ht="30" x14ac:dyDescent="0.15">
      <c r="B39" s="43" t="s">
        <v>119</v>
      </c>
      <c r="C39" s="44" t="s">
        <v>120</v>
      </c>
      <c r="D39" s="44" t="s">
        <v>121</v>
      </c>
      <c r="E39" s="44" t="s">
        <v>122</v>
      </c>
      <c r="F39" s="45"/>
      <c r="G39" s="135"/>
      <c r="H39" s="135"/>
    </row>
    <row r="40" spans="2:8" ht="123" customHeight="1" x14ac:dyDescent="0.15">
      <c r="B40" s="43" t="s">
        <v>123</v>
      </c>
      <c r="C40" s="44" t="s">
        <v>124</v>
      </c>
      <c r="D40" s="44" t="s">
        <v>125</v>
      </c>
      <c r="E40" s="44" t="s">
        <v>126</v>
      </c>
      <c r="F40" s="45"/>
      <c r="G40" s="135"/>
      <c r="H40" s="135"/>
    </row>
    <row r="41" spans="2:8" ht="66.75" customHeight="1" x14ac:dyDescent="0.2">
      <c r="B41" s="148" t="s">
        <v>127</v>
      </c>
      <c r="C41" s="149" t="s">
        <v>128</v>
      </c>
      <c r="D41" s="149" t="s">
        <v>129</v>
      </c>
      <c r="E41" s="149" t="s">
        <v>130</v>
      </c>
      <c r="F41" s="179" t="s">
        <v>450</v>
      </c>
      <c r="G41" s="150"/>
      <c r="H41" s="150"/>
    </row>
    <row r="42" spans="2:8" ht="22.5" customHeight="1" x14ac:dyDescent="0.15">
      <c r="B42" s="405" t="s">
        <v>131</v>
      </c>
      <c r="C42" s="405"/>
      <c r="D42" s="405"/>
      <c r="E42" s="405"/>
      <c r="F42" s="405"/>
      <c r="G42" s="405"/>
      <c r="H42" s="405"/>
    </row>
    <row r="43" spans="2:8" ht="64.5" customHeight="1" x14ac:dyDescent="0.2">
      <c r="B43" s="151" t="s">
        <v>132</v>
      </c>
      <c r="C43" s="152" t="s">
        <v>133</v>
      </c>
      <c r="D43" s="153" t="s">
        <v>134</v>
      </c>
      <c r="E43" s="153" t="s">
        <v>135</v>
      </c>
      <c r="F43" s="154"/>
      <c r="G43" s="155"/>
      <c r="H43" s="155"/>
    </row>
    <row r="44" spans="2:8" ht="80.25" customHeight="1" x14ac:dyDescent="0.2">
      <c r="B44" s="46" t="s">
        <v>136</v>
      </c>
      <c r="C44" s="47" t="s">
        <v>137</v>
      </c>
      <c r="D44" s="48" t="s">
        <v>138</v>
      </c>
      <c r="E44" s="48" t="s">
        <v>139</v>
      </c>
      <c r="F44" s="49"/>
      <c r="G44" s="134"/>
      <c r="H44" s="134"/>
    </row>
  </sheetData>
  <mergeCells count="24">
    <mergeCell ref="E10:F10"/>
    <mergeCell ref="E11:F11"/>
    <mergeCell ref="B42:H42"/>
    <mergeCell ref="B36:H36"/>
    <mergeCell ref="B30:H30"/>
    <mergeCell ref="B25:H25"/>
    <mergeCell ref="B16:H16"/>
    <mergeCell ref="H4:H10"/>
    <mergeCell ref="B2:F2"/>
    <mergeCell ref="B13:F13"/>
    <mergeCell ref="B4:C4"/>
    <mergeCell ref="B5:C5"/>
    <mergeCell ref="B6:C6"/>
    <mergeCell ref="D4:F4"/>
    <mergeCell ref="D9:F9"/>
    <mergeCell ref="B8:C8"/>
    <mergeCell ref="B9:C9"/>
    <mergeCell ref="B10:C10"/>
    <mergeCell ref="B7:C7"/>
    <mergeCell ref="B11:C11"/>
    <mergeCell ref="E8:F8"/>
    <mergeCell ref="E5:F5"/>
    <mergeCell ref="E6:F6"/>
    <mergeCell ref="E7:F7"/>
  </mergeCells>
  <phoneticPr fontId="27" type="noConversion"/>
  <hyperlinks>
    <hyperlink ref="F26" r:id="rId1" xr:uid="{B5D6028F-94F2-450A-BA9C-AE64064CE0B8}"/>
    <hyperlink ref="F18" r:id="rId2" xr:uid="{61DD7921-4D63-2D4E-9AE2-26C7B7569B0C}"/>
    <hyperlink ref="F28" r:id="rId3" xr:uid="{821416A6-4C1F-40E5-BF71-4EF747E8798E}"/>
    <hyperlink ref="F41" r:id="rId4" xr:uid="{83209913-00BD-4FF0-86DA-4636DB3DF635}"/>
    <hyperlink ref="G2" location="Intro!B7" display="Return to Intro" xr:uid="{4B42ADF1-B401-F84E-8165-15BFCC8D8413}"/>
  </hyperlinks>
  <pageMargins left="0.7" right="0.7" top="0.75" bottom="0.75" header="0.3" footer="0.3"/>
  <pageSetup paperSize="9" orientation="landscape" horizontalDpi="0" verticalDpi="0"/>
  <drawing r:id="rId5"/>
  <legacyDrawing r:id="rId6"/>
  <mc:AlternateContent xmlns:mc="http://schemas.openxmlformats.org/markup-compatibility/2006">
    <mc:Choice Requires="x14">
      <controls>
        <mc:AlternateContent xmlns:mc="http://schemas.openxmlformats.org/markup-compatibility/2006">
          <mc:Choice Requires="x14">
            <control shapeId="3076" r:id="rId7" name="Check Box 4">
              <controlPr defaultSize="0" autoFill="0" autoLine="0" autoPict="0">
                <anchor moveWithCells="1">
                  <from>
                    <xdr:col>6</xdr:col>
                    <xdr:colOff>76200</xdr:colOff>
                    <xdr:row>16</xdr:row>
                    <xdr:rowOff>50800</xdr:rowOff>
                  </from>
                  <to>
                    <xdr:col>7</xdr:col>
                    <xdr:colOff>12700</xdr:colOff>
                    <xdr:row>16</xdr:row>
                    <xdr:rowOff>431800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114300</xdr:colOff>
                    <xdr:row>17</xdr:row>
                    <xdr:rowOff>317500</xdr:rowOff>
                  </from>
                  <to>
                    <xdr:col>7</xdr:col>
                    <xdr:colOff>50800</xdr:colOff>
                    <xdr:row>17</xdr:row>
                    <xdr:rowOff>711200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127000</xdr:colOff>
                    <xdr:row>17</xdr:row>
                    <xdr:rowOff>1079500</xdr:rowOff>
                  </from>
                  <to>
                    <xdr:col>7</xdr:col>
                    <xdr:colOff>63500</xdr:colOff>
                    <xdr:row>18</xdr:row>
                    <xdr:rowOff>317500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139700</xdr:colOff>
                    <xdr:row>19</xdr:row>
                    <xdr:rowOff>101600</xdr:rowOff>
                  </from>
                  <to>
                    <xdr:col>7</xdr:col>
                    <xdr:colOff>76200</xdr:colOff>
                    <xdr:row>19</xdr:row>
                    <xdr:rowOff>482600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139700</xdr:colOff>
                    <xdr:row>20</xdr:row>
                    <xdr:rowOff>0</xdr:rowOff>
                  </from>
                  <to>
                    <xdr:col>7</xdr:col>
                    <xdr:colOff>76200</xdr:colOff>
                    <xdr:row>20</xdr:row>
                    <xdr:rowOff>381000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139700</xdr:colOff>
                    <xdr:row>21</xdr:row>
                    <xdr:rowOff>114300</xdr:rowOff>
                  </from>
                  <to>
                    <xdr:col>7</xdr:col>
                    <xdr:colOff>76200</xdr:colOff>
                    <xdr:row>22</xdr:row>
                    <xdr:rowOff>12700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165100</xdr:colOff>
                    <xdr:row>22</xdr:row>
                    <xdr:rowOff>203200</xdr:rowOff>
                  </from>
                  <to>
                    <xdr:col>7</xdr:col>
                    <xdr:colOff>101600</xdr:colOff>
                    <xdr:row>22</xdr:row>
                    <xdr:rowOff>584200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165100</xdr:colOff>
                    <xdr:row>23</xdr:row>
                    <xdr:rowOff>635000</xdr:rowOff>
                  </from>
                  <to>
                    <xdr:col>7</xdr:col>
                    <xdr:colOff>101600</xdr:colOff>
                    <xdr:row>23</xdr:row>
                    <xdr:rowOff>1016000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165100</xdr:colOff>
                    <xdr:row>25</xdr:row>
                    <xdr:rowOff>190500</xdr:rowOff>
                  </from>
                  <to>
                    <xdr:col>7</xdr:col>
                    <xdr:colOff>101600</xdr:colOff>
                    <xdr:row>25</xdr:row>
                    <xdr:rowOff>584200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177800</xdr:colOff>
                    <xdr:row>26</xdr:row>
                    <xdr:rowOff>165100</xdr:rowOff>
                  </from>
                  <to>
                    <xdr:col>7</xdr:col>
                    <xdr:colOff>114300</xdr:colOff>
                    <xdr:row>26</xdr:row>
                    <xdr:rowOff>558800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165100</xdr:colOff>
                    <xdr:row>27</xdr:row>
                    <xdr:rowOff>177800</xdr:rowOff>
                  </from>
                  <to>
                    <xdr:col>7</xdr:col>
                    <xdr:colOff>101600</xdr:colOff>
                    <xdr:row>27</xdr:row>
                    <xdr:rowOff>571500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6</xdr:col>
                    <xdr:colOff>177800</xdr:colOff>
                    <xdr:row>28</xdr:row>
                    <xdr:rowOff>127000</xdr:rowOff>
                  </from>
                  <to>
                    <xdr:col>7</xdr:col>
                    <xdr:colOff>114300</xdr:colOff>
                    <xdr:row>28</xdr:row>
                    <xdr:rowOff>520700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177800</xdr:colOff>
                    <xdr:row>34</xdr:row>
                    <xdr:rowOff>317500</xdr:rowOff>
                  </from>
                  <to>
                    <xdr:col>7</xdr:col>
                    <xdr:colOff>114300</xdr:colOff>
                    <xdr:row>34</xdr:row>
                    <xdr:rowOff>711200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177800</xdr:colOff>
                    <xdr:row>33</xdr:row>
                    <xdr:rowOff>330200</xdr:rowOff>
                  </from>
                  <to>
                    <xdr:col>7</xdr:col>
                    <xdr:colOff>114300</xdr:colOff>
                    <xdr:row>33</xdr:row>
                    <xdr:rowOff>723900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177800</xdr:colOff>
                    <xdr:row>32</xdr:row>
                    <xdr:rowOff>266700</xdr:rowOff>
                  </from>
                  <to>
                    <xdr:col>7</xdr:col>
                    <xdr:colOff>114300</xdr:colOff>
                    <xdr:row>32</xdr:row>
                    <xdr:rowOff>673100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6</xdr:col>
                    <xdr:colOff>139700</xdr:colOff>
                    <xdr:row>31</xdr:row>
                    <xdr:rowOff>25400</xdr:rowOff>
                  </from>
                  <to>
                    <xdr:col>7</xdr:col>
                    <xdr:colOff>76200</xdr:colOff>
                    <xdr:row>31</xdr:row>
                    <xdr:rowOff>419100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152400</xdr:colOff>
                    <xdr:row>30</xdr:row>
                    <xdr:rowOff>114300</xdr:rowOff>
                  </from>
                  <to>
                    <xdr:col>7</xdr:col>
                    <xdr:colOff>88900</xdr:colOff>
                    <xdr:row>30</xdr:row>
                    <xdr:rowOff>520700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6</xdr:col>
                    <xdr:colOff>177800</xdr:colOff>
                    <xdr:row>36</xdr:row>
                    <xdr:rowOff>139700</xdr:rowOff>
                  </from>
                  <to>
                    <xdr:col>7</xdr:col>
                    <xdr:colOff>114300</xdr:colOff>
                    <xdr:row>36</xdr:row>
                    <xdr:rowOff>533400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6</xdr:col>
                    <xdr:colOff>177800</xdr:colOff>
                    <xdr:row>39</xdr:row>
                    <xdr:rowOff>508000</xdr:rowOff>
                  </from>
                  <to>
                    <xdr:col>7</xdr:col>
                    <xdr:colOff>114300</xdr:colOff>
                    <xdr:row>39</xdr:row>
                    <xdr:rowOff>901700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6</xdr:col>
                    <xdr:colOff>177800</xdr:colOff>
                    <xdr:row>38</xdr:row>
                    <xdr:rowOff>12700</xdr:rowOff>
                  </from>
                  <to>
                    <xdr:col>7</xdr:col>
                    <xdr:colOff>114300</xdr:colOff>
                    <xdr:row>39</xdr:row>
                    <xdr:rowOff>25400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6</xdr:col>
                    <xdr:colOff>203200</xdr:colOff>
                    <xdr:row>37</xdr:row>
                    <xdr:rowOff>190500</xdr:rowOff>
                  </from>
                  <to>
                    <xdr:col>7</xdr:col>
                    <xdr:colOff>139700</xdr:colOff>
                    <xdr:row>37</xdr:row>
                    <xdr:rowOff>584200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6</xdr:col>
                    <xdr:colOff>190500</xdr:colOff>
                    <xdr:row>40</xdr:row>
                    <xdr:rowOff>266700</xdr:rowOff>
                  </from>
                  <to>
                    <xdr:col>7</xdr:col>
                    <xdr:colOff>127000</xdr:colOff>
                    <xdr:row>40</xdr:row>
                    <xdr:rowOff>660400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6</xdr:col>
                    <xdr:colOff>165100</xdr:colOff>
                    <xdr:row>43</xdr:row>
                    <xdr:rowOff>342900</xdr:rowOff>
                  </from>
                  <to>
                    <xdr:col>7</xdr:col>
                    <xdr:colOff>101600</xdr:colOff>
                    <xdr:row>43</xdr:row>
                    <xdr:rowOff>736600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6</xdr:col>
                    <xdr:colOff>165100</xdr:colOff>
                    <xdr:row>42</xdr:row>
                    <xdr:rowOff>254000</xdr:rowOff>
                  </from>
                  <to>
                    <xdr:col>7</xdr:col>
                    <xdr:colOff>101600</xdr:colOff>
                    <xdr:row>42</xdr:row>
                    <xdr:rowOff>647700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38AF0-5241-42F0-8CEC-174DCC6607AA}">
  <sheetPr>
    <tabColor theme="4" tint="0.89999084444715716"/>
    <pageSetUpPr fitToPage="1"/>
  </sheetPr>
  <dimension ref="A1:U113"/>
  <sheetViews>
    <sheetView zoomScale="92" zoomScaleNormal="100" workbookViewId="0">
      <selection activeCell="B2" sqref="B2:I2"/>
    </sheetView>
  </sheetViews>
  <sheetFormatPr baseColWidth="10" defaultColWidth="10.83203125" defaultRowHeight="16" x14ac:dyDescent="0.2"/>
  <cols>
    <col min="1" max="1" width="1.83203125" style="54" customWidth="1"/>
    <col min="2" max="2" width="6.5" style="54" customWidth="1"/>
    <col min="3" max="3" width="41.1640625" style="54" bestFit="1" customWidth="1"/>
    <col min="4" max="4" width="29.33203125" style="54" customWidth="1"/>
    <col min="5" max="5" width="21.5" style="54" customWidth="1"/>
    <col min="6" max="6" width="21" style="54" customWidth="1"/>
    <col min="7" max="7" width="15.33203125" style="54" customWidth="1"/>
    <col min="8" max="8" width="16.1640625" style="54" customWidth="1"/>
    <col min="9" max="9" width="23" style="54" customWidth="1"/>
    <col min="10" max="10" width="21.1640625" style="54" customWidth="1"/>
    <col min="11" max="11" width="15.1640625" style="54" bestFit="1" customWidth="1"/>
    <col min="12" max="12" width="16" style="54" bestFit="1" customWidth="1"/>
    <col min="13" max="13" width="18" style="54" customWidth="1"/>
    <col min="14" max="15" width="14.33203125" style="54" bestFit="1" customWidth="1"/>
    <col min="16" max="16384" width="10.83203125" style="54"/>
  </cols>
  <sheetData>
    <row r="1" spans="1:21" ht="89.25" customHeight="1" x14ac:dyDescent="0.35">
      <c r="G1" s="55"/>
    </row>
    <row r="2" spans="1:21" ht="37" customHeight="1" x14ac:dyDescent="0.35">
      <c r="B2" s="444" t="s">
        <v>140</v>
      </c>
      <c r="C2" s="444"/>
      <c r="D2" s="444"/>
      <c r="E2" s="444"/>
      <c r="F2" s="444"/>
      <c r="G2" s="444"/>
      <c r="H2" s="444"/>
      <c r="I2" s="444"/>
      <c r="J2" s="256" t="s">
        <v>19</v>
      </c>
    </row>
    <row r="4" spans="1:21" ht="16" customHeight="1" x14ac:dyDescent="0.2">
      <c r="B4" s="413" t="s">
        <v>20</v>
      </c>
      <c r="C4" s="414"/>
      <c r="D4" s="445" t="str">
        <f>IF('Data Checklist'!D4=0,"FILL IN ON DATA CHECKLIST TAB",'Data Checklist'!D4)</f>
        <v>FILL IN ON DATA CHECKLIST TAB</v>
      </c>
      <c r="E4" s="446"/>
      <c r="F4" s="446"/>
      <c r="G4" s="446"/>
      <c r="H4" s="446"/>
      <c r="I4" s="447"/>
    </row>
    <row r="5" spans="1:21" x14ac:dyDescent="0.2">
      <c r="B5" s="415" t="s">
        <v>141</v>
      </c>
      <c r="C5" s="416"/>
      <c r="D5" s="429" t="s">
        <v>22</v>
      </c>
      <c r="E5" s="430"/>
      <c r="F5" s="431"/>
      <c r="G5" s="429" t="s">
        <v>23</v>
      </c>
      <c r="H5" s="430"/>
      <c r="I5" s="431"/>
    </row>
    <row r="6" spans="1:21" x14ac:dyDescent="0.2">
      <c r="B6" s="415"/>
      <c r="C6" s="416"/>
      <c r="D6" s="432" t="str">
        <f>IF('Data Checklist'!D6=0,"FILL IN ON DATA CHECKLIST TAB",'Data Checklist'!D6)</f>
        <v>FILL IN ON DATA CHECKLIST TAB</v>
      </c>
      <c r="E6" s="433"/>
      <c r="F6" s="434"/>
      <c r="G6" s="432" t="str">
        <f>IF('Data Checklist'!E6=0,"FILL IN ON DATA CHECKLIST TAB",'Data Checklist'!E6)</f>
        <v>FILL IN ON DATA CHECKLIST TAB</v>
      </c>
      <c r="H6" s="433"/>
      <c r="I6" s="434"/>
      <c r="J6" s="56"/>
      <c r="K6" s="56"/>
      <c r="L6" s="56"/>
    </row>
    <row r="7" spans="1:21" x14ac:dyDescent="0.2">
      <c r="B7" s="415" t="s">
        <v>24</v>
      </c>
      <c r="C7" s="416"/>
      <c r="D7" s="429" t="s">
        <v>25</v>
      </c>
      <c r="E7" s="430"/>
      <c r="F7" s="431"/>
      <c r="G7" s="429" t="s">
        <v>26</v>
      </c>
      <c r="H7" s="430"/>
      <c r="I7" s="431"/>
      <c r="J7" s="56"/>
      <c r="K7" s="56"/>
      <c r="L7" s="56"/>
    </row>
    <row r="8" spans="1:21" ht="16" customHeight="1" x14ac:dyDescent="0.2">
      <c r="B8" s="335"/>
      <c r="C8" s="336"/>
      <c r="D8" s="575" t="str">
        <f>IF('Data Checklist'!D8=0,"FILL IN ON DATA CHECKLIST TAB",'Data Checklist'!D8)</f>
        <v>FILL IN ON DATA CHECKLIST TAB</v>
      </c>
      <c r="E8" s="576"/>
      <c r="F8" s="577"/>
      <c r="G8" s="435" t="str">
        <f>IF('Data Checklist'!E8=0,"FILL IN ON DATA CHECKLIST TAB",'Data Checklist'!E8)</f>
        <v>FILL IN ON DATA CHECKLIST TAB</v>
      </c>
      <c r="H8" s="436"/>
      <c r="I8" s="437"/>
      <c r="J8" s="56"/>
      <c r="K8" s="56"/>
      <c r="L8" s="56"/>
    </row>
    <row r="9" spans="1:21" ht="16" customHeight="1" x14ac:dyDescent="0.2">
      <c r="B9" s="441" t="s">
        <v>142</v>
      </c>
      <c r="C9" s="442"/>
      <c r="D9" s="448" t="str">
        <f>IF('Data Checklist'!D9=0,"FILL IN ON DATA CHECKLIST TAB",'Data Checklist'!D9)</f>
        <v>Project planning (proposal)</v>
      </c>
      <c r="E9" s="449"/>
      <c r="F9" s="449"/>
      <c r="G9" s="449"/>
      <c r="H9" s="449"/>
      <c r="I9" s="450"/>
      <c r="J9" s="56"/>
      <c r="K9" s="56"/>
      <c r="L9" s="56"/>
    </row>
    <row r="10" spans="1:21" ht="16" customHeight="1" x14ac:dyDescent="0.2">
      <c r="B10" s="443" t="s">
        <v>29</v>
      </c>
      <c r="C10" s="443"/>
      <c r="D10" s="429" t="s">
        <v>30</v>
      </c>
      <c r="E10" s="430"/>
      <c r="F10" s="431"/>
      <c r="G10" s="429" t="s">
        <v>31</v>
      </c>
      <c r="H10" s="430"/>
      <c r="I10" s="431"/>
      <c r="J10" s="56"/>
      <c r="K10" s="56"/>
      <c r="L10" s="56"/>
    </row>
    <row r="11" spans="1:21" x14ac:dyDescent="0.2">
      <c r="B11" s="417" t="str">
        <f>IF('Data Checklist'!B11=0,"FILL IN ON DATA CHECKLIST TAB",'Data Checklist'!B11)</f>
        <v>FILL IN ON DATA CHECKLIST TAB</v>
      </c>
      <c r="C11" s="418"/>
      <c r="D11" s="438" t="str">
        <f>IF('Data Checklist'!D11=0,"FILL IN ON DATA CHECKLIST TAB",'Data Checklist'!D11)</f>
        <v>FILL IN ON DATA CHECKLIST TAB</v>
      </c>
      <c r="E11" s="439"/>
      <c r="F11" s="440"/>
      <c r="G11" s="438" t="str">
        <f>IF('Data Checklist'!E11=0,"FILL IN ON DATA CHECKLIST TAB",'Data Checklist'!E11)</f>
        <v>FILL IN ON DATA CHECKLIST TAB</v>
      </c>
      <c r="H11" s="439"/>
      <c r="I11" s="440"/>
      <c r="J11" s="56"/>
      <c r="K11" s="56"/>
      <c r="L11" s="56"/>
      <c r="M11" s="56"/>
      <c r="N11" s="56"/>
      <c r="O11" s="56"/>
      <c r="P11" s="56"/>
      <c r="Q11" s="56"/>
      <c r="R11" s="56"/>
      <c r="S11" s="56"/>
      <c r="T11" s="56"/>
    </row>
    <row r="12" spans="1:21" ht="17" thickBot="1" x14ac:dyDescent="0.25">
      <c r="C12" s="57"/>
      <c r="D12" s="57"/>
      <c r="E12" s="57"/>
      <c r="F12" s="57"/>
      <c r="G12" s="57"/>
      <c r="I12" s="56"/>
      <c r="J12" s="56"/>
      <c r="K12" s="56"/>
      <c r="L12" s="56"/>
      <c r="M12" s="56"/>
      <c r="N12" s="56"/>
      <c r="O12" s="56"/>
      <c r="P12" s="56"/>
      <c r="Q12" s="56"/>
      <c r="R12" s="56"/>
      <c r="S12" s="56"/>
    </row>
    <row r="13" spans="1:21" ht="58" customHeight="1" thickBot="1" x14ac:dyDescent="0.25">
      <c r="B13" s="426" t="s">
        <v>453</v>
      </c>
      <c r="C13" s="427"/>
      <c r="D13" s="427"/>
      <c r="E13" s="427"/>
      <c r="F13" s="427"/>
      <c r="G13" s="427"/>
      <c r="H13" s="427"/>
      <c r="I13" s="428"/>
      <c r="L13" s="56"/>
      <c r="M13" s="56"/>
      <c r="N13" s="56"/>
      <c r="O13" s="56"/>
      <c r="P13" s="56"/>
      <c r="Q13" s="56"/>
      <c r="R13" s="56"/>
      <c r="S13" s="56"/>
    </row>
    <row r="14" spans="1:21" x14ac:dyDescent="0.2">
      <c r="I14" s="56"/>
      <c r="J14" s="56"/>
      <c r="K14" s="56"/>
      <c r="L14" s="56"/>
      <c r="M14" s="56"/>
      <c r="N14" s="56"/>
      <c r="O14" s="56"/>
      <c r="P14" s="56"/>
      <c r="Q14" s="56"/>
      <c r="R14" s="56"/>
      <c r="S14" s="56"/>
    </row>
    <row r="15" spans="1:21" ht="49.5" customHeight="1" x14ac:dyDescent="0.2">
      <c r="B15" s="419" t="s">
        <v>143</v>
      </c>
      <c r="C15" s="420"/>
      <c r="D15" s="420"/>
      <c r="E15" s="420"/>
      <c r="F15" s="420"/>
      <c r="G15" s="420"/>
      <c r="H15" s="420"/>
      <c r="I15" s="420"/>
      <c r="J15" s="278" t="s">
        <v>452</v>
      </c>
      <c r="L15" s="56"/>
      <c r="M15" s="56"/>
      <c r="N15" s="56"/>
      <c r="O15" s="56"/>
      <c r="P15" s="56"/>
      <c r="Q15" s="56"/>
      <c r="R15" s="56"/>
      <c r="S15" s="56"/>
    </row>
    <row r="16" spans="1:21" s="58" customFormat="1" ht="51" x14ac:dyDescent="0.2">
      <c r="A16" s="54"/>
      <c r="B16" s="81"/>
      <c r="C16" s="82" t="s">
        <v>144</v>
      </c>
      <c r="D16" s="81" t="s">
        <v>145</v>
      </c>
      <c r="E16" s="83" t="s">
        <v>146</v>
      </c>
      <c r="F16" s="81" t="s">
        <v>147</v>
      </c>
      <c r="G16" s="83" t="s">
        <v>148</v>
      </c>
      <c r="H16" s="129" t="s">
        <v>149</v>
      </c>
      <c r="I16" s="130" t="s">
        <v>150</v>
      </c>
      <c r="K16" s="56"/>
      <c r="L16" s="56"/>
      <c r="M16" s="56"/>
      <c r="N16" s="56"/>
      <c r="O16" s="56"/>
      <c r="P16" s="56"/>
      <c r="Q16" s="56"/>
      <c r="R16" s="56"/>
      <c r="S16" s="56"/>
      <c r="T16" s="56"/>
      <c r="U16" s="56"/>
    </row>
    <row r="17" spans="2:21" x14ac:dyDescent="0.2">
      <c r="B17" s="84" t="s">
        <v>151</v>
      </c>
      <c r="C17" s="85" t="s">
        <v>152</v>
      </c>
      <c r="D17" s="86" t="s">
        <v>153</v>
      </c>
      <c r="E17" s="86" t="s">
        <v>154</v>
      </c>
      <c r="F17" s="86" t="s">
        <v>155</v>
      </c>
      <c r="G17" s="87" t="s">
        <v>156</v>
      </c>
      <c r="H17" s="131" t="s">
        <v>157</v>
      </c>
      <c r="I17" s="19"/>
      <c r="K17" s="56"/>
      <c r="L17" s="56"/>
      <c r="M17" s="56"/>
      <c r="N17" s="56"/>
      <c r="O17" s="56"/>
      <c r="P17" s="56"/>
      <c r="Q17" s="56"/>
      <c r="R17" s="56"/>
      <c r="S17" s="56"/>
      <c r="T17" s="56"/>
      <c r="U17" s="56"/>
    </row>
    <row r="18" spans="2:21" x14ac:dyDescent="0.2">
      <c r="B18" s="88" t="s">
        <v>158</v>
      </c>
      <c r="C18" s="89"/>
      <c r="D18" s="88"/>
      <c r="E18" s="88"/>
      <c r="F18" s="88"/>
      <c r="G18" s="90"/>
      <c r="H18" s="19">
        <f>IFERROR(G18*(1-G$8)^(F18-1),)</f>
        <v>0</v>
      </c>
      <c r="I18" s="19">
        <f>IFERROR(E18*H18,0)</f>
        <v>0</v>
      </c>
      <c r="K18" s="56"/>
      <c r="L18" s="56"/>
      <c r="M18" s="56"/>
      <c r="N18" s="56"/>
      <c r="O18" s="56"/>
      <c r="P18" s="56"/>
      <c r="Q18" s="56"/>
      <c r="R18" s="56"/>
      <c r="S18" s="56"/>
      <c r="T18" s="56"/>
      <c r="U18" s="56"/>
    </row>
    <row r="19" spans="2:21" x14ac:dyDescent="0.2">
      <c r="B19" s="88" t="s">
        <v>159</v>
      </c>
      <c r="C19" s="89"/>
      <c r="D19" s="88"/>
      <c r="E19" s="88"/>
      <c r="F19" s="88"/>
      <c r="G19" s="90"/>
      <c r="H19" s="19">
        <f>IFERROR(G19*(1-G$8)^(F19-1),)</f>
        <v>0</v>
      </c>
      <c r="I19" s="19">
        <f t="shared" ref="I19:I22" si="0">IFERROR(E19*H19,0)</f>
        <v>0</v>
      </c>
      <c r="K19" s="56"/>
      <c r="L19" s="56"/>
      <c r="M19" s="56"/>
      <c r="N19" s="56"/>
      <c r="O19" s="56"/>
      <c r="P19" s="56"/>
      <c r="Q19" s="56"/>
      <c r="R19" s="56"/>
      <c r="S19" s="56"/>
      <c r="T19" s="56"/>
      <c r="U19" s="56"/>
    </row>
    <row r="20" spans="2:21" x14ac:dyDescent="0.2">
      <c r="B20" s="88" t="s">
        <v>160</v>
      </c>
      <c r="C20" s="89"/>
      <c r="D20" s="88"/>
      <c r="E20" s="88"/>
      <c r="F20" s="88"/>
      <c r="G20" s="90"/>
      <c r="H20" s="19">
        <f>IFERROR(G20*(1-G$8)^(F20-1),)</f>
        <v>0</v>
      </c>
      <c r="I20" s="19">
        <f t="shared" si="0"/>
        <v>0</v>
      </c>
      <c r="K20" s="56"/>
      <c r="L20" s="56"/>
      <c r="M20" s="56"/>
      <c r="N20" s="56"/>
      <c r="O20" s="56"/>
      <c r="P20" s="56"/>
      <c r="Q20" s="56"/>
      <c r="R20" s="56"/>
      <c r="S20" s="56"/>
      <c r="T20" s="56"/>
      <c r="U20" s="56"/>
    </row>
    <row r="21" spans="2:21" x14ac:dyDescent="0.2">
      <c r="B21" s="88" t="s">
        <v>161</v>
      </c>
      <c r="C21" s="89"/>
      <c r="D21" s="88"/>
      <c r="E21" s="88"/>
      <c r="F21" s="88"/>
      <c r="G21" s="90"/>
      <c r="H21" s="19">
        <f>IFERROR(G21*(1-G$8)^(F21-1),)</f>
        <v>0</v>
      </c>
      <c r="I21" s="19">
        <f t="shared" si="0"/>
        <v>0</v>
      </c>
      <c r="K21" s="56"/>
      <c r="L21" s="56"/>
      <c r="M21" s="56"/>
      <c r="N21" s="56"/>
      <c r="O21" s="56"/>
      <c r="P21" s="56"/>
      <c r="Q21" s="56"/>
      <c r="R21" s="56"/>
      <c r="S21" s="56"/>
      <c r="T21" s="56"/>
      <c r="U21" s="56"/>
    </row>
    <row r="22" spans="2:21" x14ac:dyDescent="0.2">
      <c r="B22" s="88" t="s">
        <v>162</v>
      </c>
      <c r="C22" s="89"/>
      <c r="D22" s="88"/>
      <c r="E22" s="88"/>
      <c r="F22" s="88"/>
      <c r="G22" s="90"/>
      <c r="H22" s="19">
        <f>IFERROR(G22*(1-G$8)^(F22-1),)</f>
        <v>0</v>
      </c>
      <c r="I22" s="19">
        <f t="shared" si="0"/>
        <v>0</v>
      </c>
      <c r="K22" s="56"/>
      <c r="L22" s="56"/>
      <c r="M22" s="56"/>
      <c r="N22" s="56"/>
      <c r="O22" s="56"/>
      <c r="P22" s="56"/>
      <c r="Q22" s="56"/>
      <c r="R22" s="56"/>
      <c r="S22" s="56"/>
      <c r="T22" s="56"/>
      <c r="U22" s="56"/>
    </row>
    <row r="23" spans="2:21" x14ac:dyDescent="0.2">
      <c r="B23" s="91" t="s">
        <v>163</v>
      </c>
      <c r="C23" s="92" t="s">
        <v>164</v>
      </c>
      <c r="D23" s="91"/>
      <c r="E23" s="227"/>
      <c r="F23" s="91"/>
      <c r="G23" s="93"/>
      <c r="H23" s="19"/>
      <c r="I23" s="132">
        <f>SUM(I18:I22)</f>
        <v>0</v>
      </c>
      <c r="K23" s="56"/>
      <c r="L23" s="56"/>
      <c r="M23" s="56"/>
      <c r="N23" s="56"/>
      <c r="O23" s="56"/>
      <c r="P23" s="56"/>
      <c r="Q23" s="56"/>
      <c r="R23" s="56"/>
      <c r="S23" s="56"/>
      <c r="T23" s="56"/>
      <c r="U23" s="56"/>
    </row>
    <row r="24" spans="2:21" x14ac:dyDescent="0.2">
      <c r="B24" s="84" t="s">
        <v>165</v>
      </c>
      <c r="C24" s="85" t="s">
        <v>166</v>
      </c>
      <c r="D24" s="280"/>
      <c r="E24" s="228"/>
      <c r="F24" s="84"/>
      <c r="G24" s="94"/>
      <c r="H24" s="19"/>
      <c r="I24" s="19"/>
      <c r="K24" s="56"/>
      <c r="L24" s="56"/>
      <c r="M24" s="56"/>
      <c r="N24" s="56"/>
      <c r="O24" s="56"/>
      <c r="P24" s="56"/>
      <c r="Q24" s="56"/>
      <c r="R24" s="56"/>
      <c r="S24" s="56"/>
      <c r="T24" s="56"/>
      <c r="U24" s="56"/>
    </row>
    <row r="25" spans="2:21" x14ac:dyDescent="0.2">
      <c r="B25" s="88" t="s">
        <v>167</v>
      </c>
      <c r="C25" s="89"/>
      <c r="D25" s="281">
        <f>IFERROR(VLOOKUP(C25,C$41:D$63,2,FALSE),)</f>
        <v>0</v>
      </c>
      <c r="E25" s="229">
        <f>IFERROR(VLOOKUP(C25,C$41:J$63,8,FALSE),)</f>
        <v>0</v>
      </c>
      <c r="F25" s="88"/>
      <c r="G25" s="90"/>
      <c r="H25" s="19">
        <f>IFERROR(G25*(1-G$8)^(F25-1),)</f>
        <v>0</v>
      </c>
      <c r="I25" s="19">
        <f t="shared" ref="I25:I29" si="1">IFERROR(E25*H25,0)</f>
        <v>0</v>
      </c>
      <c r="K25" s="56"/>
      <c r="L25" s="56"/>
      <c r="M25" s="56"/>
      <c r="N25" s="56"/>
      <c r="O25" s="56"/>
      <c r="P25" s="56"/>
      <c r="Q25" s="56"/>
      <c r="R25" s="56"/>
      <c r="S25" s="56"/>
      <c r="T25" s="56"/>
      <c r="U25" s="56"/>
    </row>
    <row r="26" spans="2:21" x14ac:dyDescent="0.2">
      <c r="B26" s="88" t="s">
        <v>168</v>
      </c>
      <c r="C26" s="89"/>
      <c r="D26" s="281">
        <f t="shared" ref="D26:D29" si="2">IFERROR(VLOOKUP(C26,C$41:D$63,2,FALSE),)</f>
        <v>0</v>
      </c>
      <c r="E26" s="229">
        <f t="shared" ref="E26:E29" si="3">IFERROR(VLOOKUP(C26,C$41:J$63,8,FALSE),)</f>
        <v>0</v>
      </c>
      <c r="F26" s="88"/>
      <c r="G26" s="90"/>
      <c r="H26" s="19">
        <f>IFERROR(G26*(1-G$8)^(F26-1),)</f>
        <v>0</v>
      </c>
      <c r="I26" s="19">
        <f t="shared" si="1"/>
        <v>0</v>
      </c>
      <c r="K26" s="56"/>
      <c r="L26" s="56"/>
      <c r="M26" s="56"/>
      <c r="N26" s="56"/>
      <c r="O26" s="56"/>
      <c r="P26" s="56"/>
      <c r="Q26" s="56"/>
      <c r="R26" s="56"/>
      <c r="S26" s="56"/>
      <c r="T26" s="56"/>
      <c r="U26" s="56"/>
    </row>
    <row r="27" spans="2:21" x14ac:dyDescent="0.2">
      <c r="B27" s="88" t="s">
        <v>169</v>
      </c>
      <c r="C27" s="89"/>
      <c r="D27" s="281">
        <f t="shared" si="2"/>
        <v>0</v>
      </c>
      <c r="E27" s="229">
        <f t="shared" si="3"/>
        <v>0</v>
      </c>
      <c r="F27" s="88"/>
      <c r="G27" s="90"/>
      <c r="H27" s="19">
        <f t="shared" ref="H27:H29" si="4">IFERROR(G27*(1-G$8)^(F27-1),)</f>
        <v>0</v>
      </c>
      <c r="I27" s="19">
        <f t="shared" si="1"/>
        <v>0</v>
      </c>
      <c r="K27" s="56"/>
      <c r="L27" s="56"/>
      <c r="M27" s="56"/>
      <c r="N27" s="56"/>
      <c r="O27" s="56"/>
      <c r="P27" s="56"/>
      <c r="Q27" s="56"/>
      <c r="R27" s="56"/>
      <c r="S27" s="56"/>
      <c r="T27" s="56"/>
      <c r="U27" s="56"/>
    </row>
    <row r="28" spans="2:21" x14ac:dyDescent="0.2">
      <c r="B28" s="95" t="s">
        <v>170</v>
      </c>
      <c r="C28" s="89"/>
      <c r="D28" s="281">
        <f t="shared" si="2"/>
        <v>0</v>
      </c>
      <c r="E28" s="229">
        <f t="shared" si="3"/>
        <v>0</v>
      </c>
      <c r="F28" s="88"/>
      <c r="G28" s="90"/>
      <c r="H28" s="19">
        <f t="shared" si="4"/>
        <v>0</v>
      </c>
      <c r="I28" s="19">
        <f t="shared" si="1"/>
        <v>0</v>
      </c>
      <c r="M28" s="56"/>
      <c r="N28" s="56"/>
      <c r="O28" s="56"/>
      <c r="P28" s="56"/>
      <c r="Q28" s="56"/>
      <c r="R28" s="56"/>
      <c r="S28" s="56"/>
      <c r="T28" s="56"/>
      <c r="U28" s="56"/>
    </row>
    <row r="29" spans="2:21" x14ac:dyDescent="0.2">
      <c r="B29" s="88" t="s">
        <v>171</v>
      </c>
      <c r="C29" s="89"/>
      <c r="D29" s="281">
        <f t="shared" si="2"/>
        <v>0</v>
      </c>
      <c r="E29" s="229">
        <f t="shared" si="3"/>
        <v>0</v>
      </c>
      <c r="F29" s="88"/>
      <c r="G29" s="90"/>
      <c r="H29" s="19">
        <f t="shared" si="4"/>
        <v>0</v>
      </c>
      <c r="I29" s="19">
        <f t="shared" si="1"/>
        <v>0</v>
      </c>
    </row>
    <row r="30" spans="2:21" x14ac:dyDescent="0.2">
      <c r="B30" s="91" t="s">
        <v>163</v>
      </c>
      <c r="C30" s="92" t="s">
        <v>172</v>
      </c>
      <c r="D30" s="91"/>
      <c r="E30" s="227"/>
      <c r="F30" s="91"/>
      <c r="G30" s="93"/>
      <c r="H30" s="19"/>
      <c r="I30" s="19">
        <f>SUM(I25:I29)</f>
        <v>0</v>
      </c>
    </row>
    <row r="31" spans="2:21" x14ac:dyDescent="0.2">
      <c r="B31" s="84" t="s">
        <v>173</v>
      </c>
      <c r="C31" s="85" t="s">
        <v>174</v>
      </c>
      <c r="D31" s="84"/>
      <c r="E31" s="228"/>
      <c r="F31" s="84"/>
      <c r="G31" s="94"/>
      <c r="H31" s="19"/>
      <c r="I31" s="19"/>
    </row>
    <row r="32" spans="2:21" x14ac:dyDescent="0.2">
      <c r="B32" s="88" t="s">
        <v>175</v>
      </c>
      <c r="C32" s="89"/>
      <c r="D32" s="281">
        <f>IFERROR(VLOOKUP(C32,C$68:D$86,2,FALSE),)</f>
        <v>0</v>
      </c>
      <c r="E32" s="229">
        <f>IFERROR(VLOOKUP(C32,C$68:J$86,8,FALSE),)</f>
        <v>0</v>
      </c>
      <c r="F32" s="88"/>
      <c r="G32" s="90"/>
      <c r="H32" s="19">
        <f>IFERROR(G32*(1-G$8)^(F32-1),)</f>
        <v>0</v>
      </c>
      <c r="I32" s="19">
        <f t="shared" ref="I32:I36" si="5">IFERROR(E32*H32,0)</f>
        <v>0</v>
      </c>
    </row>
    <row r="33" spans="2:13" x14ac:dyDescent="0.2">
      <c r="B33" s="88" t="s">
        <v>176</v>
      </c>
      <c r="C33" s="89"/>
      <c r="D33" s="281">
        <f t="shared" ref="D33:D36" si="6">IFERROR(VLOOKUP(C33,C$68:D$86,2,FALSE),)</f>
        <v>0</v>
      </c>
      <c r="E33" s="229">
        <f t="shared" ref="E33:E36" si="7">IFERROR(VLOOKUP(C33,C$68:J$86,8,FALSE),)</f>
        <v>0</v>
      </c>
      <c r="F33" s="88"/>
      <c r="G33" s="90"/>
      <c r="H33" s="19">
        <f>IFERROR(G33*(1-G$8)^(F33-1),)</f>
        <v>0</v>
      </c>
      <c r="I33" s="19">
        <f t="shared" si="5"/>
        <v>0</v>
      </c>
    </row>
    <row r="34" spans="2:13" x14ac:dyDescent="0.2">
      <c r="B34" s="88" t="s">
        <v>177</v>
      </c>
      <c r="C34" s="89"/>
      <c r="D34" s="281">
        <f t="shared" si="6"/>
        <v>0</v>
      </c>
      <c r="E34" s="229">
        <f t="shared" si="7"/>
        <v>0</v>
      </c>
      <c r="F34" s="88"/>
      <c r="G34" s="90"/>
      <c r="H34" s="19">
        <f>IFERROR(G34*(1-G$8)^(F34-1),)</f>
        <v>0</v>
      </c>
      <c r="I34" s="19">
        <f t="shared" si="5"/>
        <v>0</v>
      </c>
    </row>
    <row r="35" spans="2:13" x14ac:dyDescent="0.2">
      <c r="B35" s="88" t="s">
        <v>178</v>
      </c>
      <c r="C35" s="89"/>
      <c r="D35" s="281">
        <f t="shared" si="6"/>
        <v>0</v>
      </c>
      <c r="E35" s="229">
        <f t="shared" si="7"/>
        <v>0</v>
      </c>
      <c r="F35" s="88"/>
      <c r="G35" s="90"/>
      <c r="H35" s="19">
        <f>IFERROR(G35*(1-G$8)^(F35-1),)</f>
        <v>0</v>
      </c>
      <c r="I35" s="19">
        <f t="shared" si="5"/>
        <v>0</v>
      </c>
    </row>
    <row r="36" spans="2:13" x14ac:dyDescent="0.2">
      <c r="B36" s="88" t="s">
        <v>179</v>
      </c>
      <c r="C36" s="89"/>
      <c r="D36" s="281">
        <f t="shared" si="6"/>
        <v>0</v>
      </c>
      <c r="E36" s="229">
        <f t="shared" si="7"/>
        <v>0</v>
      </c>
      <c r="F36" s="88"/>
      <c r="G36" s="90"/>
      <c r="H36" s="19">
        <f t="shared" ref="H36" si="8">IFERROR(G36*(1-G$8)^(F36-1),)</f>
        <v>0</v>
      </c>
      <c r="I36" s="19">
        <f t="shared" si="5"/>
        <v>0</v>
      </c>
    </row>
    <row r="37" spans="2:13" x14ac:dyDescent="0.2">
      <c r="B37" s="91"/>
      <c r="C37" s="92" t="s">
        <v>180</v>
      </c>
      <c r="D37" s="93"/>
      <c r="E37" s="230"/>
      <c r="F37" s="93"/>
      <c r="G37" s="93"/>
      <c r="H37" s="19"/>
      <c r="I37" s="132">
        <f>SUM(I32:I36)</f>
        <v>0</v>
      </c>
    </row>
    <row r="38" spans="2:13" x14ac:dyDescent="0.2">
      <c r="B38" s="60"/>
      <c r="C38" s="96" t="s">
        <v>181</v>
      </c>
      <c r="D38" s="59"/>
      <c r="E38" s="231"/>
      <c r="F38" s="59"/>
      <c r="G38" s="61"/>
      <c r="H38" s="70"/>
      <c r="I38" s="71">
        <f>I23+I30+I37</f>
        <v>0</v>
      </c>
    </row>
    <row r="39" spans="2:13" x14ac:dyDescent="0.2">
      <c r="C39" s="97"/>
      <c r="D39" s="97"/>
      <c r="E39" s="97"/>
      <c r="F39" s="97"/>
      <c r="G39" s="97"/>
    </row>
    <row r="40" spans="2:13" ht="42" customHeight="1" x14ac:dyDescent="0.2">
      <c r="B40" s="423" t="s">
        <v>182</v>
      </c>
      <c r="C40" s="424"/>
      <c r="D40" s="424"/>
      <c r="E40" s="424"/>
      <c r="F40" s="424"/>
      <c r="G40" s="424"/>
      <c r="H40" s="424"/>
      <c r="I40" s="424"/>
      <c r="J40" s="424"/>
      <c r="K40" s="424"/>
      <c r="L40" s="425"/>
      <c r="M40" s="278" t="s">
        <v>452</v>
      </c>
    </row>
    <row r="41" spans="2:13" ht="51" x14ac:dyDescent="0.2">
      <c r="B41" s="98"/>
      <c r="C41" s="99" t="s">
        <v>183</v>
      </c>
      <c r="D41" s="98" t="s">
        <v>145</v>
      </c>
      <c r="E41" s="98" t="s">
        <v>147</v>
      </c>
      <c r="F41" s="124" t="s">
        <v>185</v>
      </c>
      <c r="G41" s="100" t="s">
        <v>186</v>
      </c>
      <c r="H41" s="100" t="s">
        <v>187</v>
      </c>
      <c r="I41" s="100" t="s">
        <v>188</v>
      </c>
      <c r="J41" s="123" t="s">
        <v>189</v>
      </c>
      <c r="K41" s="124" t="s">
        <v>190</v>
      </c>
      <c r="L41" s="123" t="s">
        <v>191</v>
      </c>
    </row>
    <row r="42" spans="2:13" x14ac:dyDescent="0.2">
      <c r="B42" s="101" t="s">
        <v>192</v>
      </c>
      <c r="C42" s="102" t="s">
        <v>193</v>
      </c>
      <c r="D42" s="101"/>
      <c r="E42" s="101"/>
      <c r="F42" s="126"/>
      <c r="G42" s="103" t="s">
        <v>194</v>
      </c>
      <c r="H42" s="103" t="s">
        <v>195</v>
      </c>
      <c r="I42" s="101"/>
      <c r="J42" s="125"/>
      <c r="K42" s="126" t="s">
        <v>157</v>
      </c>
      <c r="L42" s="125"/>
    </row>
    <row r="43" spans="2:13" x14ac:dyDescent="0.2">
      <c r="B43" s="88" t="s">
        <v>196</v>
      </c>
      <c r="C43" s="89"/>
      <c r="D43" s="88"/>
      <c r="E43" s="88"/>
      <c r="F43" s="354" t="str">
        <f>IF(C43="","",B$11*D$11*G$11)</f>
        <v/>
      </c>
      <c r="G43" s="90"/>
      <c r="H43" s="88"/>
      <c r="I43" s="104"/>
      <c r="J43" s="126">
        <f>IFERROR(F43*H43*I43,)</f>
        <v>0</v>
      </c>
      <c r="K43" s="127">
        <f>IFERROR(G43*(1-G$8)^(E43-1),)</f>
        <v>0</v>
      </c>
      <c r="L43" s="127">
        <f>IFERROR(J43*K43,)</f>
        <v>0</v>
      </c>
    </row>
    <row r="44" spans="2:13" x14ac:dyDescent="0.2">
      <c r="B44" s="88" t="s">
        <v>197</v>
      </c>
      <c r="C44" s="89"/>
      <c r="D44" s="88"/>
      <c r="E44" s="88"/>
      <c r="F44" s="354" t="str">
        <f t="shared" ref="F44:F47" si="9">IF(C44="","",B$11*D$11*G$11)</f>
        <v/>
      </c>
      <c r="G44" s="90"/>
      <c r="H44" s="88"/>
      <c r="I44" s="104"/>
      <c r="J44" s="126">
        <f t="shared" ref="J44:J47" si="10">IFERROR(F44*H44*I44,)</f>
        <v>0</v>
      </c>
      <c r="K44" s="127">
        <f>IFERROR(G44*(1-G$8)^(E44-1),)</f>
        <v>0</v>
      </c>
      <c r="L44" s="127">
        <f t="shared" ref="L44:L48" si="11">IFERROR(J44*K44,)</f>
        <v>0</v>
      </c>
    </row>
    <row r="45" spans="2:13" x14ac:dyDescent="0.2">
      <c r="B45" s="88" t="s">
        <v>198</v>
      </c>
      <c r="C45" s="89"/>
      <c r="D45" s="88"/>
      <c r="E45" s="88"/>
      <c r="F45" s="354" t="str">
        <f t="shared" si="9"/>
        <v/>
      </c>
      <c r="G45" s="90"/>
      <c r="H45" s="88"/>
      <c r="I45" s="104"/>
      <c r="J45" s="126">
        <f t="shared" si="10"/>
        <v>0</v>
      </c>
      <c r="K45" s="127">
        <f>IFERROR(G45*(1-G$8)^(E45-1),)</f>
        <v>0</v>
      </c>
      <c r="L45" s="127">
        <f t="shared" si="11"/>
        <v>0</v>
      </c>
    </row>
    <row r="46" spans="2:13" x14ac:dyDescent="0.2">
      <c r="B46" s="88" t="s">
        <v>199</v>
      </c>
      <c r="C46" s="89"/>
      <c r="D46" s="88"/>
      <c r="E46" s="88"/>
      <c r="F46" s="354" t="str">
        <f t="shared" si="9"/>
        <v/>
      </c>
      <c r="G46" s="90"/>
      <c r="H46" s="88"/>
      <c r="I46" s="104"/>
      <c r="J46" s="126">
        <f t="shared" si="10"/>
        <v>0</v>
      </c>
      <c r="K46" s="127">
        <f>IFERROR(G46*(1-G$8)^(E46-1),)</f>
        <v>0</v>
      </c>
      <c r="L46" s="127">
        <f t="shared" si="11"/>
        <v>0</v>
      </c>
    </row>
    <row r="47" spans="2:13" x14ac:dyDescent="0.2">
      <c r="B47" s="88" t="s">
        <v>200</v>
      </c>
      <c r="C47" s="89"/>
      <c r="D47" s="88"/>
      <c r="E47" s="88"/>
      <c r="F47" s="354" t="str">
        <f t="shared" si="9"/>
        <v/>
      </c>
      <c r="G47" s="90"/>
      <c r="H47" s="88"/>
      <c r="I47" s="104"/>
      <c r="J47" s="126">
        <f t="shared" si="10"/>
        <v>0</v>
      </c>
      <c r="K47" s="127">
        <f>IFERROR(G47*(1-G$8)^(E47-1),)</f>
        <v>0</v>
      </c>
      <c r="L47" s="127">
        <f t="shared" si="11"/>
        <v>0</v>
      </c>
    </row>
    <row r="48" spans="2:13" x14ac:dyDescent="0.2">
      <c r="B48" s="101" t="s">
        <v>163</v>
      </c>
      <c r="C48" s="102" t="s">
        <v>201</v>
      </c>
      <c r="D48" s="101"/>
      <c r="E48" s="101"/>
      <c r="F48" s="126"/>
      <c r="G48" s="101"/>
      <c r="H48" s="101"/>
      <c r="I48" s="101"/>
      <c r="J48" s="126"/>
      <c r="K48" s="128">
        <f>SUM(K43:K47)</f>
        <v>0</v>
      </c>
      <c r="L48" s="128">
        <f t="shared" si="11"/>
        <v>0</v>
      </c>
    </row>
    <row r="49" spans="2:12" x14ac:dyDescent="0.2">
      <c r="B49" s="101" t="s">
        <v>202</v>
      </c>
      <c r="C49" s="102" t="s">
        <v>203</v>
      </c>
      <c r="D49" s="101"/>
      <c r="E49" s="101"/>
      <c r="F49" s="126"/>
      <c r="G49" s="101"/>
      <c r="H49" s="101"/>
      <c r="I49" s="101"/>
      <c r="J49" s="126"/>
      <c r="K49" s="127"/>
      <c r="L49" s="127"/>
    </row>
    <row r="50" spans="2:12" x14ac:dyDescent="0.2">
      <c r="B50" s="105" t="s">
        <v>204</v>
      </c>
      <c r="C50" s="89"/>
      <c r="D50" s="88"/>
      <c r="E50" s="88"/>
      <c r="F50" s="354" t="str">
        <f t="shared" ref="F50:F54" si="12">IF(C50="","",B$11*D$11*G$11)</f>
        <v/>
      </c>
      <c r="G50" s="90"/>
      <c r="H50" s="88"/>
      <c r="I50" s="104"/>
      <c r="J50" s="126">
        <f>IFERROR(F50*H50*I50,)</f>
        <v>0</v>
      </c>
      <c r="K50" s="127">
        <f>IFERROR(G50*(1-G$8)^(E50-1),)</f>
        <v>0</v>
      </c>
      <c r="L50" s="127">
        <f>IFERROR(J50*K50,)</f>
        <v>0</v>
      </c>
    </row>
    <row r="51" spans="2:12" x14ac:dyDescent="0.2">
      <c r="B51" s="88" t="s">
        <v>205</v>
      </c>
      <c r="C51" s="89"/>
      <c r="D51" s="88"/>
      <c r="E51" s="88"/>
      <c r="F51" s="354" t="str">
        <f t="shared" si="12"/>
        <v/>
      </c>
      <c r="G51" s="90"/>
      <c r="H51" s="88"/>
      <c r="I51" s="104"/>
      <c r="J51" s="126">
        <f t="shared" ref="J51:J54" si="13">IFERROR(F51*H51*I51,)</f>
        <v>0</v>
      </c>
      <c r="K51" s="127">
        <f>IFERROR(G51*(1-G$8)^(E51-1),)</f>
        <v>0</v>
      </c>
      <c r="L51" s="127">
        <f t="shared" ref="L51:L54" si="14">IFERROR(J51*K51,)</f>
        <v>0</v>
      </c>
    </row>
    <row r="52" spans="2:12" x14ac:dyDescent="0.2">
      <c r="B52" s="88" t="s">
        <v>206</v>
      </c>
      <c r="C52" s="89"/>
      <c r="D52" s="88"/>
      <c r="E52" s="88"/>
      <c r="F52" s="354" t="str">
        <f t="shared" si="12"/>
        <v/>
      </c>
      <c r="G52" s="90"/>
      <c r="H52" s="88"/>
      <c r="I52" s="104"/>
      <c r="J52" s="126">
        <f t="shared" si="13"/>
        <v>0</v>
      </c>
      <c r="K52" s="127">
        <f>IFERROR(G52*(1-G$8)^(E52-1),)</f>
        <v>0</v>
      </c>
      <c r="L52" s="127">
        <f t="shared" si="14"/>
        <v>0</v>
      </c>
    </row>
    <row r="53" spans="2:12" x14ac:dyDescent="0.2">
      <c r="B53" s="88" t="s">
        <v>207</v>
      </c>
      <c r="C53" s="89"/>
      <c r="D53" s="88"/>
      <c r="E53" s="88"/>
      <c r="F53" s="354" t="str">
        <f t="shared" si="12"/>
        <v/>
      </c>
      <c r="G53" s="90"/>
      <c r="H53" s="88"/>
      <c r="I53" s="104"/>
      <c r="J53" s="126">
        <f t="shared" si="13"/>
        <v>0</v>
      </c>
      <c r="K53" s="127">
        <f>IFERROR(G53*(1-G$8)^(E53-1),)</f>
        <v>0</v>
      </c>
      <c r="L53" s="127">
        <f t="shared" si="14"/>
        <v>0</v>
      </c>
    </row>
    <row r="54" spans="2:12" x14ac:dyDescent="0.2">
      <c r="B54" s="88" t="s">
        <v>208</v>
      </c>
      <c r="C54" s="89"/>
      <c r="D54" s="88"/>
      <c r="E54" s="88"/>
      <c r="F54" s="354" t="str">
        <f t="shared" si="12"/>
        <v/>
      </c>
      <c r="G54" s="88"/>
      <c r="H54" s="88"/>
      <c r="I54" s="88"/>
      <c r="J54" s="126">
        <f t="shared" si="13"/>
        <v>0</v>
      </c>
      <c r="K54" s="127">
        <f>IFERROR(G54*(1-G$8)^(E54-1),)</f>
        <v>0</v>
      </c>
      <c r="L54" s="127">
        <f t="shared" si="14"/>
        <v>0</v>
      </c>
    </row>
    <row r="55" spans="2:12" x14ac:dyDescent="0.2">
      <c r="B55" s="101" t="s">
        <v>163</v>
      </c>
      <c r="C55" s="102" t="s">
        <v>209</v>
      </c>
      <c r="D55" s="101"/>
      <c r="E55" s="101"/>
      <c r="F55" s="126"/>
      <c r="G55" s="101"/>
      <c r="H55" s="101"/>
      <c r="I55" s="101"/>
      <c r="J55" s="126"/>
      <c r="K55" s="128">
        <f>SUM(K50:K54)</f>
        <v>0</v>
      </c>
      <c r="L55" s="128">
        <f>SUM(L50:L54)</f>
        <v>0</v>
      </c>
    </row>
    <row r="56" spans="2:12" x14ac:dyDescent="0.2">
      <c r="B56" s="101" t="s">
        <v>210</v>
      </c>
      <c r="C56" s="102" t="s">
        <v>211</v>
      </c>
      <c r="D56" s="101"/>
      <c r="E56" s="101"/>
      <c r="F56" s="126"/>
      <c r="G56" s="101"/>
      <c r="H56" s="101"/>
      <c r="I56" s="101"/>
      <c r="J56" s="126"/>
      <c r="K56" s="127"/>
      <c r="L56" s="127"/>
    </row>
    <row r="57" spans="2:12" x14ac:dyDescent="0.2">
      <c r="B57" s="88" t="s">
        <v>212</v>
      </c>
      <c r="C57" s="89"/>
      <c r="D57" s="88"/>
      <c r="E57" s="88"/>
      <c r="F57" s="354" t="str">
        <f t="shared" ref="F57:F61" si="15">IF(C57="","",B$11*D$11*G$11)</f>
        <v/>
      </c>
      <c r="G57" s="88"/>
      <c r="H57" s="88"/>
      <c r="I57" s="88"/>
      <c r="J57" s="126">
        <f>IFERROR(F57*H57*I57,)</f>
        <v>0</v>
      </c>
      <c r="K57" s="127">
        <f>IFERROR(G57*(1-G$8)^(E57-1),)</f>
        <v>0</v>
      </c>
      <c r="L57" s="127">
        <f>IFERROR(J57*K57,)</f>
        <v>0</v>
      </c>
    </row>
    <row r="58" spans="2:12" x14ac:dyDescent="0.2">
      <c r="B58" s="88" t="s">
        <v>213</v>
      </c>
      <c r="C58" s="89"/>
      <c r="D58" s="88"/>
      <c r="E58" s="88"/>
      <c r="F58" s="354" t="str">
        <f t="shared" si="15"/>
        <v/>
      </c>
      <c r="G58" s="88"/>
      <c r="H58" s="88"/>
      <c r="I58" s="88"/>
      <c r="J58" s="126">
        <f t="shared" ref="J58:J61" si="16">IFERROR(F58*H58*I58,)</f>
        <v>0</v>
      </c>
      <c r="K58" s="127">
        <f>IFERROR(G58*(1-G$8)^(E58-1),)</f>
        <v>0</v>
      </c>
      <c r="L58" s="127">
        <f t="shared" ref="L58:L62" si="17">IFERROR(J58*K58,)</f>
        <v>0</v>
      </c>
    </row>
    <row r="59" spans="2:12" x14ac:dyDescent="0.2">
      <c r="B59" s="88" t="s">
        <v>214</v>
      </c>
      <c r="C59" s="89"/>
      <c r="D59" s="88"/>
      <c r="E59" s="88"/>
      <c r="F59" s="354" t="str">
        <f t="shared" si="15"/>
        <v/>
      </c>
      <c r="G59" s="88"/>
      <c r="H59" s="88"/>
      <c r="I59" s="88"/>
      <c r="J59" s="126">
        <f t="shared" si="16"/>
        <v>0</v>
      </c>
      <c r="K59" s="127">
        <f>IFERROR(G59*(1-G$8)^(E59-1),)</f>
        <v>0</v>
      </c>
      <c r="L59" s="127">
        <f t="shared" si="17"/>
        <v>0</v>
      </c>
    </row>
    <row r="60" spans="2:12" x14ac:dyDescent="0.2">
      <c r="B60" s="88" t="s">
        <v>215</v>
      </c>
      <c r="C60" s="89"/>
      <c r="D60" s="88"/>
      <c r="E60" s="88"/>
      <c r="F60" s="354" t="str">
        <f t="shared" si="15"/>
        <v/>
      </c>
      <c r="G60" s="88"/>
      <c r="H60" s="88"/>
      <c r="I60" s="88"/>
      <c r="J60" s="126">
        <f t="shared" si="16"/>
        <v>0</v>
      </c>
      <c r="K60" s="127">
        <f>IFERROR(G60*(1-G$8)^(E60-1),)</f>
        <v>0</v>
      </c>
      <c r="L60" s="127">
        <f t="shared" si="17"/>
        <v>0</v>
      </c>
    </row>
    <row r="61" spans="2:12" x14ac:dyDescent="0.2">
      <c r="B61" s="88" t="s">
        <v>216</v>
      </c>
      <c r="C61" s="89"/>
      <c r="D61" s="88"/>
      <c r="E61" s="88"/>
      <c r="F61" s="354" t="str">
        <f t="shared" si="15"/>
        <v/>
      </c>
      <c r="G61" s="88"/>
      <c r="H61" s="88"/>
      <c r="I61" s="88"/>
      <c r="J61" s="126">
        <f t="shared" si="16"/>
        <v>0</v>
      </c>
      <c r="K61" s="127">
        <f>IFERROR(G61*(1-G$8)^(E61-1),)</f>
        <v>0</v>
      </c>
      <c r="L61" s="127">
        <f t="shared" si="17"/>
        <v>0</v>
      </c>
    </row>
    <row r="62" spans="2:12" x14ac:dyDescent="0.2">
      <c r="B62" s="101"/>
      <c r="C62" s="102" t="s">
        <v>217</v>
      </c>
      <c r="D62" s="101"/>
      <c r="E62" s="101"/>
      <c r="F62" s="126"/>
      <c r="G62" s="101"/>
      <c r="H62" s="101"/>
      <c r="I62" s="101"/>
      <c r="J62" s="125"/>
      <c r="K62" s="128">
        <f>SUM(K57:K61)</f>
        <v>0</v>
      </c>
      <c r="L62" s="128">
        <f t="shared" si="17"/>
        <v>0</v>
      </c>
    </row>
    <row r="63" spans="2:12" x14ac:dyDescent="0.2">
      <c r="B63" s="101"/>
      <c r="C63" s="102" t="s">
        <v>218</v>
      </c>
      <c r="D63" s="101"/>
      <c r="E63" s="101"/>
      <c r="F63" s="125"/>
      <c r="G63" s="101"/>
      <c r="H63" s="101"/>
      <c r="I63" s="279">
        <f>IFERROR(AVERAGE(I43:I47,I50:I54,I57:I60),)</f>
        <v>0</v>
      </c>
      <c r="J63" s="125">
        <f>SUMIF(J43:J61,"&gt;0")-J48-J55-J62</f>
        <v>0</v>
      </c>
      <c r="K63" s="128">
        <f>SUM(K48,K55)/COUNT(K43:K47,K50:K54,K57:K61)</f>
        <v>0</v>
      </c>
      <c r="L63" s="78">
        <f>SUM(L47,L44,L43:L47,L50:L54,L57:L61)</f>
        <v>0</v>
      </c>
    </row>
    <row r="65" spans="1:17" s="63" customFormat="1" ht="51" customHeight="1" x14ac:dyDescent="0.2">
      <c r="A65" s="54"/>
      <c r="B65" s="421" t="s">
        <v>219</v>
      </c>
      <c r="C65" s="422"/>
      <c r="D65" s="422"/>
      <c r="E65" s="422"/>
      <c r="F65" s="422"/>
      <c r="G65" s="422"/>
      <c r="H65" s="422"/>
      <c r="I65" s="422"/>
      <c r="J65" s="422"/>
      <c r="K65" s="422"/>
      <c r="L65" s="422"/>
      <c r="M65" s="278" t="s">
        <v>452</v>
      </c>
      <c r="N65" s="62"/>
      <c r="O65" s="62"/>
    </row>
    <row r="66" spans="1:17" s="63" customFormat="1" ht="51" x14ac:dyDescent="0.2">
      <c r="A66" s="54"/>
      <c r="B66" s="64"/>
      <c r="C66" s="106" t="s">
        <v>220</v>
      </c>
      <c r="D66" s="65" t="s">
        <v>145</v>
      </c>
      <c r="E66" s="65" t="s">
        <v>147</v>
      </c>
      <c r="F66" s="65" t="s">
        <v>186</v>
      </c>
      <c r="G66" s="65" t="s">
        <v>221</v>
      </c>
      <c r="H66" s="65" t="s">
        <v>222</v>
      </c>
      <c r="I66" s="65" t="s">
        <v>223</v>
      </c>
      <c r="J66" s="73" t="s">
        <v>224</v>
      </c>
      <c r="K66" s="73" t="s">
        <v>186</v>
      </c>
      <c r="L66" s="74" t="s">
        <v>191</v>
      </c>
      <c r="M66" s="107"/>
      <c r="N66" s="62"/>
      <c r="O66" s="62"/>
      <c r="P66" s="62"/>
      <c r="Q66" s="62"/>
    </row>
    <row r="67" spans="1:17" s="63" customFormat="1" x14ac:dyDescent="0.2">
      <c r="A67" s="54"/>
      <c r="B67" s="66" t="s">
        <v>225</v>
      </c>
      <c r="C67" s="108" t="s">
        <v>226</v>
      </c>
      <c r="D67" s="66"/>
      <c r="E67" s="66"/>
      <c r="F67" s="72" t="s">
        <v>227</v>
      </c>
      <c r="G67" s="66"/>
      <c r="H67" s="72" t="s">
        <v>195</v>
      </c>
      <c r="I67" s="66"/>
      <c r="J67" s="75"/>
      <c r="K67" s="76" t="s">
        <v>228</v>
      </c>
      <c r="L67" s="75"/>
      <c r="M67" s="107"/>
      <c r="N67" s="62"/>
      <c r="O67" s="62"/>
      <c r="P67" s="62"/>
      <c r="Q67" s="62"/>
    </row>
    <row r="68" spans="1:17" s="63" customFormat="1" x14ac:dyDescent="0.2">
      <c r="A68" s="54"/>
      <c r="B68" s="88" t="s">
        <v>229</v>
      </c>
      <c r="C68" s="89"/>
      <c r="D68" s="88"/>
      <c r="E68" s="88"/>
      <c r="F68" s="90"/>
      <c r="G68" s="88"/>
      <c r="H68" s="88"/>
      <c r="I68" s="104"/>
      <c r="J68" s="121">
        <f>IFERROR(I68*H68*(VLOOKUP(G68,C$43:J$61,8,FALSE)),0)</f>
        <v>0</v>
      </c>
      <c r="K68" s="122">
        <f>IFERROR(F68*(1-G$8)^(E68-1),)</f>
        <v>0</v>
      </c>
      <c r="L68" s="122">
        <f>IFERROR(J68*K68,0)</f>
        <v>0</v>
      </c>
      <c r="M68" s="107"/>
      <c r="N68" s="62"/>
      <c r="O68" s="62"/>
      <c r="P68" s="62"/>
      <c r="Q68" s="62"/>
    </row>
    <row r="69" spans="1:17" s="63" customFormat="1" x14ac:dyDescent="0.2">
      <c r="A69" s="54"/>
      <c r="B69" s="88" t="s">
        <v>230</v>
      </c>
      <c r="C69" s="89"/>
      <c r="D69" s="88"/>
      <c r="E69" s="88"/>
      <c r="F69" s="90"/>
      <c r="G69" s="88"/>
      <c r="H69" s="88"/>
      <c r="I69" s="104"/>
      <c r="J69" s="121">
        <f t="shared" ref="J69:J72" si="18">IFERROR(I69*H69*(VLOOKUP(G69,C$43:J$61,8,FALSE)),0)</f>
        <v>0</v>
      </c>
      <c r="K69" s="122">
        <f>IFERROR(F69*(1-G$8)^(E69-1),)</f>
        <v>0</v>
      </c>
      <c r="L69" s="122">
        <f>IFERROR(J69*K69,0)</f>
        <v>0</v>
      </c>
      <c r="M69" s="107"/>
      <c r="N69" s="62"/>
      <c r="O69" s="62"/>
      <c r="P69" s="62"/>
      <c r="Q69" s="62"/>
    </row>
    <row r="70" spans="1:17" s="63" customFormat="1" x14ac:dyDescent="0.2">
      <c r="A70" s="54"/>
      <c r="B70" s="88" t="s">
        <v>231</v>
      </c>
      <c r="C70" s="89"/>
      <c r="D70" s="88"/>
      <c r="E70" s="88"/>
      <c r="F70" s="90"/>
      <c r="G70" s="88"/>
      <c r="H70" s="88"/>
      <c r="I70" s="104"/>
      <c r="J70" s="121">
        <f t="shared" si="18"/>
        <v>0</v>
      </c>
      <c r="K70" s="122">
        <f>IFERROR(F70*(1-G$8)^(E70-1),)</f>
        <v>0</v>
      </c>
      <c r="L70" s="122">
        <f>IFERROR(J70*K70,0)</f>
        <v>0</v>
      </c>
      <c r="M70" s="107"/>
      <c r="N70" s="62"/>
      <c r="O70" s="62"/>
      <c r="P70" s="62"/>
      <c r="Q70" s="62"/>
    </row>
    <row r="71" spans="1:17" s="63" customFormat="1" x14ac:dyDescent="0.2">
      <c r="A71" s="54"/>
      <c r="B71" s="88" t="s">
        <v>232</v>
      </c>
      <c r="C71" s="89"/>
      <c r="D71" s="88"/>
      <c r="E71" s="88"/>
      <c r="F71" s="90"/>
      <c r="G71" s="88"/>
      <c r="H71" s="88"/>
      <c r="I71" s="104"/>
      <c r="J71" s="121">
        <f t="shared" si="18"/>
        <v>0</v>
      </c>
      <c r="K71" s="122">
        <f>IFERROR(F71*(1-G$8)^(E71-1),)</f>
        <v>0</v>
      </c>
      <c r="L71" s="122">
        <f>IFERROR(J71*K71,0)</f>
        <v>0</v>
      </c>
      <c r="M71" s="107"/>
      <c r="N71" s="62"/>
      <c r="O71" s="62"/>
      <c r="P71" s="62"/>
      <c r="Q71" s="62"/>
    </row>
    <row r="72" spans="1:17" s="63" customFormat="1" x14ac:dyDescent="0.2">
      <c r="A72" s="54"/>
      <c r="B72" s="88" t="s">
        <v>233</v>
      </c>
      <c r="C72" s="89"/>
      <c r="D72" s="88"/>
      <c r="E72" s="88"/>
      <c r="F72" s="90"/>
      <c r="G72" s="88"/>
      <c r="H72" s="88"/>
      <c r="I72" s="104"/>
      <c r="J72" s="121">
        <f t="shared" si="18"/>
        <v>0</v>
      </c>
      <c r="K72" s="122">
        <f>IFERROR(F72*(1-G$8)^(E72-1),)</f>
        <v>0</v>
      </c>
      <c r="L72" s="122">
        <f>IFERROR(J72*K72,0)</f>
        <v>0</v>
      </c>
      <c r="M72" s="107"/>
      <c r="N72" s="62"/>
      <c r="O72" s="62"/>
      <c r="P72" s="62"/>
      <c r="Q72" s="62"/>
    </row>
    <row r="73" spans="1:17" s="63" customFormat="1" x14ac:dyDescent="0.2">
      <c r="A73" s="54"/>
      <c r="B73" s="66" t="s">
        <v>163</v>
      </c>
      <c r="C73" s="108" t="s">
        <v>234</v>
      </c>
      <c r="D73" s="66"/>
      <c r="E73" s="66"/>
      <c r="F73" s="66"/>
      <c r="G73" s="66"/>
      <c r="H73" s="66"/>
      <c r="I73" s="66"/>
      <c r="J73" s="121"/>
      <c r="K73" s="77">
        <f>IFERROR(AVERAGEIF(K68:K72,"&lt;&gt;0"),)</f>
        <v>0</v>
      </c>
      <c r="L73" s="77">
        <f>SUM(L68:L72)</f>
        <v>0</v>
      </c>
      <c r="M73" s="107"/>
      <c r="N73" s="62"/>
      <c r="O73" s="62"/>
      <c r="P73" s="62"/>
      <c r="Q73" s="62"/>
    </row>
    <row r="74" spans="1:17" s="63" customFormat="1" x14ac:dyDescent="0.2">
      <c r="A74" s="54"/>
      <c r="B74" s="66" t="s">
        <v>235</v>
      </c>
      <c r="C74" s="108" t="s">
        <v>236</v>
      </c>
      <c r="D74" s="66"/>
      <c r="E74" s="66"/>
      <c r="F74" s="66"/>
      <c r="G74" s="66"/>
      <c r="H74" s="66"/>
      <c r="I74" s="66"/>
      <c r="J74" s="121"/>
      <c r="K74" s="122"/>
      <c r="L74" s="122"/>
      <c r="M74" s="107"/>
      <c r="N74" s="62"/>
      <c r="O74" s="62"/>
      <c r="P74" s="62"/>
      <c r="Q74" s="62"/>
    </row>
    <row r="75" spans="1:17" s="63" customFormat="1" x14ac:dyDescent="0.2">
      <c r="A75" s="54"/>
      <c r="B75" s="88" t="s">
        <v>237</v>
      </c>
      <c r="C75" s="89"/>
      <c r="D75" s="88"/>
      <c r="E75" s="88"/>
      <c r="F75" s="90"/>
      <c r="G75" s="88"/>
      <c r="H75" s="88"/>
      <c r="I75" s="104"/>
      <c r="J75" s="121">
        <f>IFERROR(I75*H75*(VLOOKUP(G75,C$43:J$61,8,FALSE)),0)</f>
        <v>0</v>
      </c>
      <c r="K75" s="122">
        <f>IFERROR(F75*(1-G$8)^(E75-1),0)</f>
        <v>0</v>
      </c>
      <c r="L75" s="122">
        <f t="shared" ref="L75:L79" si="19">IFERROR(J75*K75,0)</f>
        <v>0</v>
      </c>
      <c r="M75" s="107"/>
      <c r="N75" s="62"/>
      <c r="O75" s="62"/>
      <c r="P75" s="62"/>
      <c r="Q75" s="62"/>
    </row>
    <row r="76" spans="1:17" s="63" customFormat="1" x14ac:dyDescent="0.2">
      <c r="A76" s="54"/>
      <c r="B76" s="88" t="s">
        <v>238</v>
      </c>
      <c r="C76" s="89"/>
      <c r="D76" s="88"/>
      <c r="E76" s="88"/>
      <c r="F76" s="90"/>
      <c r="G76" s="88"/>
      <c r="H76" s="88"/>
      <c r="I76" s="104"/>
      <c r="J76" s="121">
        <f t="shared" ref="J76:J79" si="20">IFERROR(I76*H76*(VLOOKUP(G76,C$43:J$61,8,FALSE)),0)</f>
        <v>0</v>
      </c>
      <c r="K76" s="122">
        <f>IFERROR(F76*(1-G$8)^(E76-1),0)</f>
        <v>0</v>
      </c>
      <c r="L76" s="122">
        <f t="shared" si="19"/>
        <v>0</v>
      </c>
      <c r="M76" s="107"/>
      <c r="N76" s="62"/>
      <c r="O76" s="62"/>
      <c r="P76" s="62"/>
      <c r="Q76" s="62"/>
    </row>
    <row r="77" spans="1:17" s="63" customFormat="1" x14ac:dyDescent="0.2">
      <c r="A77" s="54"/>
      <c r="B77" s="105" t="s">
        <v>239</v>
      </c>
      <c r="C77" s="89"/>
      <c r="D77" s="88"/>
      <c r="E77" s="88"/>
      <c r="F77" s="88"/>
      <c r="G77" s="88"/>
      <c r="H77" s="88"/>
      <c r="I77" s="104"/>
      <c r="J77" s="121">
        <f t="shared" si="20"/>
        <v>0</v>
      </c>
      <c r="K77" s="122">
        <f>IFERROR(F77*(1-G$8)^(E77-1),0)</f>
        <v>0</v>
      </c>
      <c r="L77" s="122">
        <f t="shared" si="19"/>
        <v>0</v>
      </c>
      <c r="M77" s="107"/>
      <c r="N77" s="62"/>
      <c r="O77" s="62"/>
      <c r="P77" s="62"/>
      <c r="Q77" s="62"/>
    </row>
    <row r="78" spans="1:17" s="63" customFormat="1" x14ac:dyDescent="0.2">
      <c r="A78" s="54"/>
      <c r="B78" s="88" t="s">
        <v>240</v>
      </c>
      <c r="C78" s="89"/>
      <c r="D78" s="88"/>
      <c r="E78" s="88"/>
      <c r="F78" s="88"/>
      <c r="G78" s="88"/>
      <c r="H78" s="88"/>
      <c r="I78" s="104"/>
      <c r="J78" s="121">
        <f t="shared" si="20"/>
        <v>0</v>
      </c>
      <c r="K78" s="122">
        <f>IFERROR(F78*(1-G$8)^(E78-1),0)</f>
        <v>0</v>
      </c>
      <c r="L78" s="122">
        <f t="shared" si="19"/>
        <v>0</v>
      </c>
      <c r="M78" s="107"/>
      <c r="N78" s="62"/>
      <c r="O78" s="62"/>
      <c r="P78" s="62"/>
      <c r="Q78" s="62"/>
    </row>
    <row r="79" spans="1:17" s="63" customFormat="1" x14ac:dyDescent="0.2">
      <c r="A79" s="54"/>
      <c r="B79" s="88" t="s">
        <v>241</v>
      </c>
      <c r="C79" s="89"/>
      <c r="D79" s="88"/>
      <c r="E79" s="88"/>
      <c r="F79" s="88"/>
      <c r="G79" s="88"/>
      <c r="H79" s="88"/>
      <c r="I79" s="104"/>
      <c r="J79" s="121">
        <f t="shared" si="20"/>
        <v>0</v>
      </c>
      <c r="K79" s="122">
        <f>IFERROR(F79*(1-G$8)^(E79-1),0)</f>
        <v>0</v>
      </c>
      <c r="L79" s="122">
        <f t="shared" si="19"/>
        <v>0</v>
      </c>
      <c r="M79" s="107"/>
      <c r="N79" s="62"/>
      <c r="O79" s="62"/>
      <c r="P79" s="62"/>
      <c r="Q79" s="62"/>
    </row>
    <row r="80" spans="1:17" s="63" customFormat="1" x14ac:dyDescent="0.2">
      <c r="A80" s="54"/>
      <c r="B80" s="66" t="s">
        <v>163</v>
      </c>
      <c r="C80" s="108" t="s">
        <v>242</v>
      </c>
      <c r="D80" s="66"/>
      <c r="E80" s="66"/>
      <c r="F80" s="66"/>
      <c r="G80" s="66"/>
      <c r="H80" s="66"/>
      <c r="I80" s="66"/>
      <c r="J80" s="121"/>
      <c r="K80" s="77">
        <f>IFERROR(AVERAGEIF(K75:K79,"&lt;&gt;0"),)</f>
        <v>0</v>
      </c>
      <c r="L80" s="77">
        <f>SUM(L75:L79)</f>
        <v>0</v>
      </c>
      <c r="M80" s="107"/>
      <c r="N80" s="62"/>
      <c r="O80" s="62"/>
      <c r="P80" s="62"/>
      <c r="Q80" s="62"/>
    </row>
    <row r="81" spans="1:17" s="63" customFormat="1" x14ac:dyDescent="0.2">
      <c r="A81" s="54"/>
      <c r="B81" s="66" t="s">
        <v>243</v>
      </c>
      <c r="C81" s="108" t="s">
        <v>244</v>
      </c>
      <c r="D81" s="66"/>
      <c r="E81" s="66"/>
      <c r="F81" s="66"/>
      <c r="G81" s="66"/>
      <c r="H81" s="66"/>
      <c r="I81" s="66"/>
      <c r="J81" s="121"/>
      <c r="K81" s="122"/>
      <c r="L81" s="122"/>
      <c r="M81" s="107"/>
      <c r="N81" s="62"/>
      <c r="O81" s="62"/>
      <c r="P81" s="62"/>
      <c r="Q81" s="62"/>
    </row>
    <row r="82" spans="1:17" s="63" customFormat="1" x14ac:dyDescent="0.2">
      <c r="A82" s="54"/>
      <c r="B82" s="88" t="s">
        <v>245</v>
      </c>
      <c r="C82" s="109"/>
      <c r="D82" s="88"/>
      <c r="E82" s="88"/>
      <c r="F82" s="90"/>
      <c r="G82" s="88"/>
      <c r="H82" s="88"/>
      <c r="I82" s="110"/>
      <c r="J82" s="121">
        <f>IFERROR(I82*H82*(VLOOKUP(G82,C$43:J$61,8,FALSE)),0)</f>
        <v>0</v>
      </c>
      <c r="K82" s="122">
        <f>IFERROR(F82*(1-G$8)^(E82-1),0)</f>
        <v>0</v>
      </c>
      <c r="L82" s="122">
        <f t="shared" ref="L82:L86" si="21">IFERROR(J82*K82,0)</f>
        <v>0</v>
      </c>
      <c r="M82" s="107"/>
      <c r="N82" s="62"/>
      <c r="O82" s="62"/>
      <c r="P82" s="62"/>
      <c r="Q82" s="62"/>
    </row>
    <row r="83" spans="1:17" s="63" customFormat="1" x14ac:dyDescent="0.2">
      <c r="A83" s="54"/>
      <c r="B83" s="88" t="s">
        <v>246</v>
      </c>
      <c r="C83" s="89"/>
      <c r="D83" s="88"/>
      <c r="E83" s="88"/>
      <c r="F83" s="90"/>
      <c r="G83" s="88"/>
      <c r="H83" s="88"/>
      <c r="I83" s="110"/>
      <c r="J83" s="121">
        <f t="shared" ref="J83:J86" si="22">IFERROR(I83*H83*(VLOOKUP(G83,C$43:J$61,8,FALSE)),0)</f>
        <v>0</v>
      </c>
      <c r="K83" s="122">
        <f>IFERROR(F83*(1-G$8)^(E83-1),0)</f>
        <v>0</v>
      </c>
      <c r="L83" s="122">
        <f t="shared" si="21"/>
        <v>0</v>
      </c>
      <c r="M83" s="107"/>
      <c r="N83" s="62"/>
      <c r="O83" s="62"/>
      <c r="P83" s="62"/>
      <c r="Q83" s="62"/>
    </row>
    <row r="84" spans="1:17" s="63" customFormat="1" x14ac:dyDescent="0.2">
      <c r="A84" s="54"/>
      <c r="B84" s="88" t="s">
        <v>247</v>
      </c>
      <c r="C84" s="89"/>
      <c r="D84" s="88"/>
      <c r="E84" s="88"/>
      <c r="F84" s="90"/>
      <c r="G84" s="88"/>
      <c r="H84" s="88"/>
      <c r="I84" s="110"/>
      <c r="J84" s="121">
        <f t="shared" si="22"/>
        <v>0</v>
      </c>
      <c r="K84" s="122">
        <f>IFERROR(F84*(1-G$8)^(E84-1),0)</f>
        <v>0</v>
      </c>
      <c r="L84" s="122">
        <f t="shared" si="21"/>
        <v>0</v>
      </c>
      <c r="M84" s="107"/>
      <c r="N84" s="62"/>
      <c r="O84" s="62"/>
      <c r="P84" s="62"/>
      <c r="Q84" s="62"/>
    </row>
    <row r="85" spans="1:17" s="63" customFormat="1" x14ac:dyDescent="0.2">
      <c r="A85" s="54"/>
      <c r="B85" s="88" t="s">
        <v>248</v>
      </c>
      <c r="C85" s="89"/>
      <c r="D85" s="88"/>
      <c r="E85" s="88"/>
      <c r="F85" s="90"/>
      <c r="G85" s="88"/>
      <c r="H85" s="88"/>
      <c r="I85" s="110"/>
      <c r="J85" s="121">
        <f t="shared" si="22"/>
        <v>0</v>
      </c>
      <c r="K85" s="122">
        <f>IFERROR(F85*(1-G$8)^(E85-1),0)</f>
        <v>0</v>
      </c>
      <c r="L85" s="122">
        <f t="shared" si="21"/>
        <v>0</v>
      </c>
      <c r="M85" s="107"/>
      <c r="N85" s="62"/>
      <c r="O85" s="62"/>
      <c r="P85" s="62"/>
      <c r="Q85" s="62"/>
    </row>
    <row r="86" spans="1:17" s="63" customFormat="1" x14ac:dyDescent="0.2">
      <c r="A86" s="54"/>
      <c r="B86" s="88" t="s">
        <v>249</v>
      </c>
      <c r="C86" s="89"/>
      <c r="D86" s="88"/>
      <c r="E86" s="88"/>
      <c r="F86" s="88"/>
      <c r="G86" s="88"/>
      <c r="H86" s="88"/>
      <c r="I86" s="104"/>
      <c r="J86" s="121">
        <f t="shared" si="22"/>
        <v>0</v>
      </c>
      <c r="K86" s="122">
        <f>IFERROR(F86*(1-G$8)^(E86-1),0)</f>
        <v>0</v>
      </c>
      <c r="L86" s="122">
        <f t="shared" si="21"/>
        <v>0</v>
      </c>
      <c r="M86" s="107"/>
      <c r="N86" s="62"/>
      <c r="O86" s="62"/>
      <c r="P86" s="62"/>
      <c r="Q86" s="62"/>
    </row>
    <row r="87" spans="1:17" s="63" customFormat="1" x14ac:dyDescent="0.2">
      <c r="A87" s="54"/>
      <c r="B87" s="66" t="s">
        <v>163</v>
      </c>
      <c r="C87" s="108" t="s">
        <v>250</v>
      </c>
      <c r="D87" s="66"/>
      <c r="E87" s="66"/>
      <c r="F87" s="66"/>
      <c r="G87" s="66"/>
      <c r="H87" s="66"/>
      <c r="I87" s="66"/>
      <c r="J87" s="75"/>
      <c r="K87" s="77">
        <f>IFERROR(AVERAGEIF(K82:K86,"&lt;&gt;0"),)</f>
        <v>0</v>
      </c>
      <c r="L87" s="77">
        <f>SUM(L82:L86)</f>
        <v>0</v>
      </c>
      <c r="M87" s="107"/>
      <c r="N87" s="62"/>
      <c r="O87" s="62"/>
      <c r="P87" s="62"/>
      <c r="Q87" s="62"/>
    </row>
    <row r="88" spans="1:17" s="63" customFormat="1" x14ac:dyDescent="0.2">
      <c r="A88" s="54"/>
      <c r="B88" s="66" t="s">
        <v>163</v>
      </c>
      <c r="C88" s="108" t="s">
        <v>251</v>
      </c>
      <c r="D88" s="66"/>
      <c r="E88" s="66"/>
      <c r="F88" s="66"/>
      <c r="G88" s="66"/>
      <c r="H88" s="66"/>
      <c r="I88" s="66"/>
      <c r="J88" s="268">
        <f>SUMIF(J68:J86,"&gt;0")-J73-J80-J87</f>
        <v>0</v>
      </c>
      <c r="K88" s="77"/>
      <c r="L88" s="78">
        <f>L73+L80+L87</f>
        <v>0</v>
      </c>
      <c r="M88" s="107"/>
      <c r="N88" s="62"/>
      <c r="O88" s="62"/>
      <c r="P88" s="62"/>
      <c r="Q88" s="62"/>
    </row>
    <row r="89" spans="1:17" s="63" customFormat="1" x14ac:dyDescent="0.2">
      <c r="A89" s="54"/>
      <c r="B89" s="111" t="s">
        <v>163</v>
      </c>
      <c r="C89" s="112"/>
      <c r="D89" s="112"/>
      <c r="E89" s="112"/>
      <c r="F89" s="112"/>
      <c r="G89" s="112"/>
      <c r="H89" s="107"/>
      <c r="I89" s="107"/>
      <c r="J89" s="107"/>
      <c r="K89" s="62"/>
      <c r="L89" s="62"/>
      <c r="M89" s="62"/>
      <c r="N89" s="62"/>
      <c r="O89" s="62"/>
    </row>
    <row r="90" spans="1:17" ht="59" customHeight="1" x14ac:dyDescent="0.2">
      <c r="B90" s="411" t="s">
        <v>252</v>
      </c>
      <c r="C90" s="412"/>
      <c r="D90" s="412"/>
      <c r="E90" s="412"/>
      <c r="F90" s="412"/>
      <c r="G90" s="412"/>
      <c r="H90" s="412"/>
      <c r="I90" s="412"/>
      <c r="J90" s="278" t="s">
        <v>452</v>
      </c>
    </row>
    <row r="91" spans="1:17" ht="51" x14ac:dyDescent="0.2">
      <c r="B91" s="67"/>
      <c r="C91" s="67" t="s">
        <v>220</v>
      </c>
      <c r="D91" s="68" t="s">
        <v>253</v>
      </c>
      <c r="E91" s="68" t="s">
        <v>254</v>
      </c>
      <c r="F91" s="68" t="s">
        <v>255</v>
      </c>
      <c r="G91" s="68" t="s">
        <v>256</v>
      </c>
      <c r="H91" s="79" t="s">
        <v>257</v>
      </c>
      <c r="I91" s="79" t="s">
        <v>258</v>
      </c>
    </row>
    <row r="92" spans="1:17" ht="82" customHeight="1" x14ac:dyDescent="0.2">
      <c r="B92" s="113" t="s">
        <v>259</v>
      </c>
      <c r="C92" s="113" t="s">
        <v>260</v>
      </c>
      <c r="D92" s="114" t="s">
        <v>261</v>
      </c>
      <c r="E92" s="115" t="s">
        <v>262</v>
      </c>
      <c r="F92" s="114" t="s">
        <v>263</v>
      </c>
      <c r="G92" s="114" t="s">
        <v>264</v>
      </c>
      <c r="H92" s="117"/>
      <c r="I92" s="118"/>
    </row>
    <row r="93" spans="1:17" x14ac:dyDescent="0.2">
      <c r="B93" s="88" t="s">
        <v>265</v>
      </c>
      <c r="C93" s="104"/>
      <c r="D93" s="116"/>
      <c r="E93" s="104"/>
      <c r="F93" s="104"/>
      <c r="G93" s="104"/>
      <c r="H93" s="119">
        <f>IFERROR(F93/G93,0)</f>
        <v>0</v>
      </c>
      <c r="I93" s="119">
        <f>IFERROR(E93*(F93/G93),0)</f>
        <v>0</v>
      </c>
    </row>
    <row r="94" spans="1:17" x14ac:dyDescent="0.2">
      <c r="B94" s="88" t="s">
        <v>266</v>
      </c>
      <c r="C94" s="104"/>
      <c r="D94" s="116"/>
      <c r="E94" s="104"/>
      <c r="F94" s="104"/>
      <c r="G94" s="104"/>
      <c r="H94" s="119">
        <f>IFERROR(F94/G94,0)</f>
        <v>0</v>
      </c>
      <c r="I94" s="119">
        <f>IFERROR(E94*(F94/G94),0)</f>
        <v>0</v>
      </c>
    </row>
    <row r="95" spans="1:17" x14ac:dyDescent="0.2">
      <c r="B95" s="88" t="s">
        <v>267</v>
      </c>
      <c r="C95" s="88"/>
      <c r="D95" s="116"/>
      <c r="E95" s="104"/>
      <c r="F95" s="104"/>
      <c r="G95" s="104"/>
      <c r="H95" s="119">
        <f>IFERROR(F95/G95,0)</f>
        <v>0</v>
      </c>
      <c r="I95" s="119">
        <f>IFERROR(E95*(F95/G95),0)</f>
        <v>0</v>
      </c>
    </row>
    <row r="96" spans="1:17" x14ac:dyDescent="0.2">
      <c r="B96" s="88" t="s">
        <v>268</v>
      </c>
      <c r="C96" s="88"/>
      <c r="D96" s="116"/>
      <c r="E96" s="104"/>
      <c r="F96" s="104"/>
      <c r="G96" s="104"/>
      <c r="H96" s="119">
        <f t="shared" ref="H96:H97" si="23">IFERROR(F96/G96,0)</f>
        <v>0</v>
      </c>
      <c r="I96" s="119">
        <f>IFERROR(E96*(F96/G96),0)</f>
        <v>0</v>
      </c>
    </row>
    <row r="97" spans="2:10" x14ac:dyDescent="0.2">
      <c r="B97" s="88" t="s">
        <v>269</v>
      </c>
      <c r="C97" s="88"/>
      <c r="D97" s="116"/>
      <c r="E97" s="104"/>
      <c r="F97" s="104"/>
      <c r="G97" s="104"/>
      <c r="H97" s="119">
        <f t="shared" si="23"/>
        <v>0</v>
      </c>
      <c r="I97" s="119">
        <f>IFERROR(E97*(F97/G97),0)</f>
        <v>0</v>
      </c>
    </row>
    <row r="98" spans="2:10" x14ac:dyDescent="0.2">
      <c r="B98" s="113" t="s">
        <v>163</v>
      </c>
      <c r="C98" s="113"/>
      <c r="D98" s="104"/>
      <c r="E98" s="120">
        <f>SUM(E93:E97)</f>
        <v>0</v>
      </c>
      <c r="F98" s="116"/>
      <c r="G98" s="116"/>
      <c r="H98" s="120"/>
      <c r="I98" s="120">
        <f>SUM(I93:I97)</f>
        <v>0</v>
      </c>
    </row>
    <row r="99" spans="2:10" x14ac:dyDescent="0.2">
      <c r="B99" s="113" t="s">
        <v>270</v>
      </c>
      <c r="C99" s="113" t="s">
        <v>271</v>
      </c>
      <c r="D99" s="116"/>
      <c r="E99" s="116"/>
      <c r="F99" s="116"/>
      <c r="G99" s="116"/>
      <c r="H99" s="119"/>
      <c r="I99" s="119"/>
    </row>
    <row r="100" spans="2:10" x14ac:dyDescent="0.2">
      <c r="B100" s="88" t="s">
        <v>272</v>
      </c>
      <c r="C100" s="104"/>
      <c r="D100" s="116"/>
      <c r="E100" s="104"/>
      <c r="F100" s="104"/>
      <c r="G100" s="104"/>
      <c r="H100" s="119">
        <f t="shared" ref="H100:H104" si="24">IFERROR(F100/G100,0)</f>
        <v>0</v>
      </c>
      <c r="I100" s="119">
        <f>IFERROR(E100*(F100/G100),0)</f>
        <v>0</v>
      </c>
    </row>
    <row r="101" spans="2:10" x14ac:dyDescent="0.2">
      <c r="B101" s="88" t="s">
        <v>273</v>
      </c>
      <c r="C101" s="104"/>
      <c r="D101" s="116"/>
      <c r="E101" s="104"/>
      <c r="F101" s="104"/>
      <c r="G101" s="104"/>
      <c r="H101" s="119">
        <f>IFERROR(F101/G101,0)</f>
        <v>0</v>
      </c>
      <c r="I101" s="119">
        <f>IFERROR(E101*(F101/G101),0)</f>
        <v>0</v>
      </c>
    </row>
    <row r="102" spans="2:10" x14ac:dyDescent="0.2">
      <c r="B102" s="88" t="s">
        <v>274</v>
      </c>
      <c r="C102" s="88"/>
      <c r="D102" s="116"/>
      <c r="E102" s="104"/>
      <c r="F102" s="104"/>
      <c r="G102" s="104"/>
      <c r="H102" s="119">
        <f t="shared" si="24"/>
        <v>0</v>
      </c>
      <c r="I102" s="119">
        <f>IFERROR(E102*(F102/G102),0)</f>
        <v>0</v>
      </c>
    </row>
    <row r="103" spans="2:10" x14ac:dyDescent="0.2">
      <c r="B103" s="88" t="s">
        <v>275</v>
      </c>
      <c r="C103" s="88"/>
      <c r="D103" s="116"/>
      <c r="E103" s="104"/>
      <c r="F103" s="104"/>
      <c r="G103" s="104"/>
      <c r="H103" s="119">
        <f t="shared" si="24"/>
        <v>0</v>
      </c>
      <c r="I103" s="119">
        <f>IFERROR(E103*(F103/G103),0)</f>
        <v>0</v>
      </c>
    </row>
    <row r="104" spans="2:10" x14ac:dyDescent="0.2">
      <c r="B104" s="88" t="s">
        <v>276</v>
      </c>
      <c r="C104" s="88"/>
      <c r="D104" s="116"/>
      <c r="E104" s="104"/>
      <c r="F104" s="104"/>
      <c r="G104" s="104"/>
      <c r="H104" s="119">
        <f t="shared" si="24"/>
        <v>0</v>
      </c>
      <c r="I104" s="119">
        <f>IFERROR(E104*(F104/G104),0)</f>
        <v>0</v>
      </c>
    </row>
    <row r="105" spans="2:10" x14ac:dyDescent="0.2">
      <c r="B105" s="113" t="s">
        <v>163</v>
      </c>
      <c r="C105" s="113"/>
      <c r="D105" s="104"/>
      <c r="E105" s="120">
        <f>SUM(E100:E104)</f>
        <v>0</v>
      </c>
      <c r="F105" s="116"/>
      <c r="G105" s="116"/>
      <c r="H105" s="120"/>
      <c r="I105" s="120">
        <f>SUM(I100:I104)</f>
        <v>0</v>
      </c>
    </row>
    <row r="106" spans="2:10" x14ac:dyDescent="0.2">
      <c r="B106" s="113" t="s">
        <v>277</v>
      </c>
      <c r="C106" s="113" t="s">
        <v>278</v>
      </c>
      <c r="D106" s="116"/>
      <c r="E106" s="116"/>
      <c r="F106" s="116"/>
      <c r="G106" s="116"/>
      <c r="H106" s="119"/>
      <c r="I106" s="119"/>
    </row>
    <row r="107" spans="2:10" x14ac:dyDescent="0.2">
      <c r="B107" s="88" t="s">
        <v>279</v>
      </c>
      <c r="C107" s="69"/>
      <c r="D107" s="116"/>
      <c r="E107" s="104"/>
      <c r="F107" s="104"/>
      <c r="G107" s="104"/>
      <c r="H107" s="119">
        <f t="shared" ref="H107:H111" si="25">IFERROR(F107/G107,0)</f>
        <v>0</v>
      </c>
      <c r="I107" s="119">
        <f>IFERROR(E107*(F107/G107),0)</f>
        <v>0</v>
      </c>
      <c r="J107" s="111"/>
    </row>
    <row r="108" spans="2:10" x14ac:dyDescent="0.2">
      <c r="B108" s="88" t="s">
        <v>280</v>
      </c>
      <c r="C108" s="88"/>
      <c r="D108" s="116"/>
      <c r="E108" s="104"/>
      <c r="F108" s="104"/>
      <c r="G108" s="104"/>
      <c r="H108" s="119">
        <f t="shared" si="25"/>
        <v>0</v>
      </c>
      <c r="I108" s="119">
        <f>IFERROR(E108*(F108/G108),0)</f>
        <v>0</v>
      </c>
      <c r="J108" s="111"/>
    </row>
    <row r="109" spans="2:10" x14ac:dyDescent="0.2">
      <c r="B109" s="88" t="s">
        <v>281</v>
      </c>
      <c r="C109" s="88"/>
      <c r="D109" s="116"/>
      <c r="E109" s="104"/>
      <c r="F109" s="104"/>
      <c r="G109" s="104"/>
      <c r="H109" s="119">
        <f t="shared" si="25"/>
        <v>0</v>
      </c>
      <c r="I109" s="119">
        <f>IFERROR(E109*(F109/G109),0)</f>
        <v>0</v>
      </c>
      <c r="J109" s="111"/>
    </row>
    <row r="110" spans="2:10" x14ac:dyDescent="0.2">
      <c r="B110" s="88" t="s">
        <v>282</v>
      </c>
      <c r="C110" s="88"/>
      <c r="D110" s="116"/>
      <c r="E110" s="104"/>
      <c r="F110" s="104"/>
      <c r="G110" s="104"/>
      <c r="H110" s="119">
        <f t="shared" si="25"/>
        <v>0</v>
      </c>
      <c r="I110" s="119">
        <f>IFERROR(E110*(F110/G110),0)</f>
        <v>0</v>
      </c>
      <c r="J110" s="111"/>
    </row>
    <row r="111" spans="2:10" x14ac:dyDescent="0.2">
      <c r="B111" s="88" t="s">
        <v>283</v>
      </c>
      <c r="C111" s="88"/>
      <c r="D111" s="116"/>
      <c r="E111" s="104"/>
      <c r="F111" s="104"/>
      <c r="G111" s="104"/>
      <c r="H111" s="119">
        <f t="shared" si="25"/>
        <v>0</v>
      </c>
      <c r="I111" s="119">
        <f>IFERROR(E111*(F111/G111),0)</f>
        <v>0</v>
      </c>
      <c r="J111" s="111"/>
    </row>
    <row r="112" spans="2:10" x14ac:dyDescent="0.2">
      <c r="B112" s="113" t="s">
        <v>163</v>
      </c>
      <c r="C112" s="113"/>
      <c r="D112" s="104"/>
      <c r="E112" s="120">
        <f>SUM(E107:E111)</f>
        <v>0</v>
      </c>
      <c r="F112" s="116"/>
      <c r="G112" s="116"/>
      <c r="H112" s="120"/>
      <c r="I112" s="120">
        <f>SUM(I107:I111)</f>
        <v>0</v>
      </c>
      <c r="J112" s="111"/>
    </row>
    <row r="113" spans="2:10" x14ac:dyDescent="0.2">
      <c r="B113" s="113" t="s">
        <v>163</v>
      </c>
      <c r="C113" s="113" t="s">
        <v>284</v>
      </c>
      <c r="D113" s="120">
        <f>SUM(D98,D105,D112)</f>
        <v>0</v>
      </c>
      <c r="E113" s="113"/>
      <c r="F113" s="113"/>
      <c r="G113" s="113"/>
      <c r="H113" s="118"/>
      <c r="I113" s="80">
        <f>(D98*I98)+(D105*I105)+(D112*I112)</f>
        <v>0</v>
      </c>
      <c r="J113" s="111"/>
    </row>
  </sheetData>
  <sheetProtection insertHyperlinks="0"/>
  <mergeCells count="27">
    <mergeCell ref="D10:F10"/>
    <mergeCell ref="D11:F11"/>
    <mergeCell ref="B9:C9"/>
    <mergeCell ref="B10:C10"/>
    <mergeCell ref="B2:I2"/>
    <mergeCell ref="D4:I4"/>
    <mergeCell ref="D9:I9"/>
    <mergeCell ref="D5:F5"/>
    <mergeCell ref="D6:F6"/>
    <mergeCell ref="D7:F7"/>
    <mergeCell ref="D8:F8"/>
    <mergeCell ref="B90:I90"/>
    <mergeCell ref="B4:C4"/>
    <mergeCell ref="B5:C5"/>
    <mergeCell ref="B6:C6"/>
    <mergeCell ref="B7:C7"/>
    <mergeCell ref="B11:C11"/>
    <mergeCell ref="B15:I15"/>
    <mergeCell ref="B65:L65"/>
    <mergeCell ref="B40:L40"/>
    <mergeCell ref="B13:I13"/>
    <mergeCell ref="G5:I5"/>
    <mergeCell ref="G6:I6"/>
    <mergeCell ref="G7:I7"/>
    <mergeCell ref="G8:I8"/>
    <mergeCell ref="G10:I10"/>
    <mergeCell ref="G11:I11"/>
  </mergeCells>
  <dataValidations count="4">
    <dataValidation type="list" allowBlank="1" showInputMessage="1" showErrorMessage="1" sqref="G75:G79 G68:G72 G82:G86" xr:uid="{89F84C7D-F4A4-7A43-AEF2-1214F32D4798}">
      <formula1>$C$43:$C$61</formula1>
    </dataValidation>
    <dataValidation type="whole" allowBlank="1" showInputMessage="1" showErrorMessage="1" sqref="E68:E72" xr:uid="{92065601-514F-9F49-8ED7-0D66BB6C9300}">
      <formula1>-1</formula1>
      <formula2>20</formula2>
    </dataValidation>
    <dataValidation type="list" allowBlank="1" showInputMessage="1" showErrorMessage="1" sqref="C25:C29" xr:uid="{8C9F197B-40AD-FB48-984D-887DCB40EC6C}">
      <formula1>$C$42:$C$61</formula1>
    </dataValidation>
    <dataValidation type="list" allowBlank="1" showInputMessage="1" showErrorMessage="1" sqref="C32:C36" xr:uid="{680ED806-1AD1-6D4C-9524-C64147E1E4D4}">
      <formula1>$C$67:$C$86</formula1>
    </dataValidation>
  </dataValidations>
  <hyperlinks>
    <hyperlink ref="J2" location="Intro!B7" display="Return to Intro" xr:uid="{1FA41540-E4DB-B445-BE97-21358DFC3417}"/>
  </hyperlinks>
  <pageMargins left="0.7" right="0.7" top="0.75" bottom="0.75" header="0.3" footer="0.3"/>
  <pageSetup paperSize="9" scale="54" orientation="landscape" horizontalDpi="0"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6547-9454-1848-B9BF-AA4DF7DE190D}">
  <sheetPr>
    <tabColor theme="6"/>
  </sheetPr>
  <dimension ref="A1:H83"/>
  <sheetViews>
    <sheetView zoomScaleNormal="130" workbookViewId="0">
      <selection activeCell="B2" sqref="B2:G2"/>
    </sheetView>
  </sheetViews>
  <sheetFormatPr baseColWidth="10" defaultColWidth="10.83203125" defaultRowHeight="14" x14ac:dyDescent="0.2"/>
  <cols>
    <col min="1" max="1" width="4.1640625" style="181" customWidth="1"/>
    <col min="2" max="2" width="5.33203125" style="181" customWidth="1"/>
    <col min="3" max="3" width="32.33203125" style="181" customWidth="1"/>
    <col min="4" max="4" width="59.5" style="181" customWidth="1"/>
    <col min="5" max="5" width="19.6640625" style="181" customWidth="1"/>
    <col min="6" max="6" width="10.6640625" style="181" customWidth="1"/>
    <col min="7" max="7" width="34.1640625" style="181" customWidth="1"/>
    <col min="8" max="16384" width="10.83203125" style="181"/>
  </cols>
  <sheetData>
    <row r="1" spans="2:8" ht="84" customHeight="1" x14ac:dyDescent="0.2">
      <c r="E1" s="182"/>
    </row>
    <row r="2" spans="2:8" ht="37" x14ac:dyDescent="0.35">
      <c r="B2" s="511" t="s">
        <v>285</v>
      </c>
      <c r="C2" s="511"/>
      <c r="D2" s="511"/>
      <c r="E2" s="511"/>
      <c r="F2" s="511"/>
      <c r="G2" s="512"/>
      <c r="H2" s="253" t="s">
        <v>19</v>
      </c>
    </row>
    <row r="3" spans="2:8" ht="13" customHeight="1" x14ac:dyDescent="0.2"/>
    <row r="4" spans="2:8" x14ac:dyDescent="0.2">
      <c r="B4" s="517" t="s">
        <v>20</v>
      </c>
      <c r="C4" s="518"/>
      <c r="D4" s="519" t="str">
        <f>IF('Data Checklist'!D4=0,"FILL IN ON DATA CHECKLIST TAB",'Data Checklist'!D4)</f>
        <v>FILL IN ON DATA CHECKLIST TAB</v>
      </c>
      <c r="E4" s="520"/>
      <c r="F4" s="520"/>
      <c r="G4" s="521"/>
      <c r="H4" s="183"/>
    </row>
    <row r="5" spans="2:8" ht="15" x14ac:dyDescent="0.2">
      <c r="B5" s="491" t="s">
        <v>141</v>
      </c>
      <c r="C5" s="492"/>
      <c r="D5" s="485" t="s">
        <v>22</v>
      </c>
      <c r="E5" s="487"/>
      <c r="F5" s="337" t="s">
        <v>23</v>
      </c>
      <c r="G5" s="338"/>
      <c r="H5" s="183"/>
    </row>
    <row r="6" spans="2:8" ht="15" x14ac:dyDescent="0.2">
      <c r="B6" s="491"/>
      <c r="C6" s="492"/>
      <c r="D6" s="515" t="str">
        <f>IF('Data Checklist'!D6=0,"FILL IN ON DATA CHECKLIST TAB",'Data Checklist'!D6)</f>
        <v>FILL IN ON DATA CHECKLIST TAB</v>
      </c>
      <c r="E6" s="516"/>
      <c r="F6" s="339" t="str">
        <f>IF('Data Checklist'!E6=0,"FILL IN ON DATA CHECKLIST TAB",'Data Checklist'!E6)</f>
        <v>FILL IN ON DATA CHECKLIST TAB</v>
      </c>
      <c r="G6" s="340"/>
      <c r="H6" s="183"/>
    </row>
    <row r="7" spans="2:8" ht="15" x14ac:dyDescent="0.2">
      <c r="B7" s="491" t="s">
        <v>24</v>
      </c>
      <c r="C7" s="492"/>
      <c r="D7" s="485" t="s">
        <v>25</v>
      </c>
      <c r="E7" s="487"/>
      <c r="F7" s="337" t="s">
        <v>26</v>
      </c>
      <c r="G7" s="338"/>
      <c r="H7" s="183"/>
    </row>
    <row r="8" spans="2:8" ht="15" x14ac:dyDescent="0.2">
      <c r="B8" s="341"/>
      <c r="C8" s="342"/>
      <c r="D8" s="578" t="str">
        <f>IF('Data Checklist'!D8=0,"FILL IN ON DATA CHECKLIST TAB",'Data Checklist'!D8)</f>
        <v>FILL IN ON DATA CHECKLIST TAB</v>
      </c>
      <c r="E8" s="579"/>
      <c r="F8" s="513" t="str">
        <f>IF('Data Checklist'!E8=0,"FILL IN ON DATA CHECKLIST TAB",'Data Checklist'!E8)</f>
        <v>FILL IN ON DATA CHECKLIST TAB</v>
      </c>
      <c r="G8" s="514"/>
      <c r="H8" s="183"/>
    </row>
    <row r="9" spans="2:8" x14ac:dyDescent="0.2">
      <c r="B9" s="493" t="s">
        <v>142</v>
      </c>
      <c r="C9" s="494"/>
      <c r="D9" s="488" t="str">
        <f>IF('Data Checklist'!D9=0,"FILL IN ON DATA CHECKLIST TAB",'Data Checklist'!D9)</f>
        <v>Project planning (proposal)</v>
      </c>
      <c r="E9" s="489"/>
      <c r="F9" s="489"/>
      <c r="G9" s="490"/>
      <c r="H9" s="183"/>
    </row>
    <row r="10" spans="2:8" x14ac:dyDescent="0.2">
      <c r="B10" s="495" t="s">
        <v>29</v>
      </c>
      <c r="C10" s="495"/>
      <c r="D10" s="485" t="s">
        <v>30</v>
      </c>
      <c r="E10" s="487"/>
      <c r="F10" s="485" t="s">
        <v>31</v>
      </c>
      <c r="G10" s="486"/>
      <c r="H10" s="183"/>
    </row>
    <row r="11" spans="2:8" ht="15" x14ac:dyDescent="0.2">
      <c r="B11" s="417" t="str">
        <f>IF('Data Checklist'!B11=0,"FILL IN ON DATA CHECKLIST TAB",'Data Checklist'!B11)</f>
        <v>FILL IN ON DATA CHECKLIST TAB</v>
      </c>
      <c r="C11" s="418"/>
      <c r="D11" s="505" t="str">
        <f>IF('Data Checklist'!D11=0,"FILL IN ON DATA CHECKLIST TAB",'Data Checklist'!D11)</f>
        <v>FILL IN ON DATA CHECKLIST TAB</v>
      </c>
      <c r="E11" s="506"/>
      <c r="F11" s="505" t="str">
        <f>IF('Data Checklist'!E11=0,"FILL IN ON DATA CHECKLIST TAB",'Data Checklist'!E11)</f>
        <v>FILL IN ON DATA CHECKLIST TAB</v>
      </c>
      <c r="G11" s="506"/>
      <c r="H11" s="183"/>
    </row>
    <row r="12" spans="2:8" ht="15" thickBot="1" x14ac:dyDescent="0.25">
      <c r="C12" s="184"/>
      <c r="D12" s="184"/>
      <c r="E12" s="184"/>
    </row>
    <row r="13" spans="2:8" x14ac:dyDescent="0.2">
      <c r="B13" s="499" t="s">
        <v>286</v>
      </c>
      <c r="C13" s="500"/>
      <c r="D13" s="500"/>
      <c r="E13" s="500"/>
      <c r="F13" s="500"/>
      <c r="G13" s="501"/>
    </row>
    <row r="14" spans="2:8" x14ac:dyDescent="0.2">
      <c r="B14" s="502"/>
      <c r="C14" s="503"/>
      <c r="D14" s="503"/>
      <c r="E14" s="503"/>
      <c r="F14" s="503"/>
      <c r="G14" s="504"/>
    </row>
    <row r="15" spans="2:8" x14ac:dyDescent="0.2">
      <c r="B15" s="138">
        <v>1</v>
      </c>
      <c r="C15" s="507" t="s">
        <v>287</v>
      </c>
      <c r="D15" s="508"/>
      <c r="E15" s="271"/>
      <c r="F15" s="271"/>
      <c r="G15" s="139"/>
    </row>
    <row r="16" spans="2:8" x14ac:dyDescent="0.2">
      <c r="B16" s="138">
        <v>2</v>
      </c>
      <c r="C16" s="507" t="s">
        <v>288</v>
      </c>
      <c r="D16" s="508"/>
      <c r="E16" s="271"/>
      <c r="F16" s="271"/>
      <c r="G16" s="139"/>
    </row>
    <row r="17" spans="1:7" x14ac:dyDescent="0.2">
      <c r="B17" s="138">
        <v>3</v>
      </c>
      <c r="C17" s="507" t="s">
        <v>289</v>
      </c>
      <c r="D17" s="508"/>
      <c r="E17" s="271"/>
      <c r="F17" s="271"/>
      <c r="G17" s="139"/>
    </row>
    <row r="18" spans="1:7" x14ac:dyDescent="0.2">
      <c r="B18" s="140">
        <v>4</v>
      </c>
      <c r="C18" s="509" t="s">
        <v>290</v>
      </c>
      <c r="D18" s="510"/>
      <c r="E18" s="272"/>
      <c r="F18" s="272"/>
      <c r="G18" s="141"/>
    </row>
    <row r="19" spans="1:7" x14ac:dyDescent="0.2">
      <c r="A19" s="185"/>
      <c r="B19" s="140" t="s">
        <v>291</v>
      </c>
      <c r="C19" s="509" t="s">
        <v>292</v>
      </c>
      <c r="D19" s="510"/>
      <c r="E19" s="271"/>
      <c r="F19" s="271"/>
      <c r="G19" s="139"/>
    </row>
    <row r="20" spans="1:7" ht="15" thickBot="1" x14ac:dyDescent="0.25">
      <c r="B20" s="496" t="s">
        <v>293</v>
      </c>
      <c r="C20" s="497"/>
      <c r="D20" s="497"/>
      <c r="E20" s="497"/>
      <c r="F20" s="497"/>
      <c r="G20" s="498"/>
    </row>
    <row r="21" spans="1:7" x14ac:dyDescent="0.2">
      <c r="B21" s="186"/>
      <c r="C21" s="186"/>
      <c r="D21" s="186"/>
      <c r="E21" s="186"/>
      <c r="F21" s="186"/>
      <c r="G21" s="186"/>
    </row>
    <row r="22" spans="1:7" ht="34" customHeight="1" x14ac:dyDescent="0.2">
      <c r="B22" s="460" t="s">
        <v>294</v>
      </c>
      <c r="C22" s="460"/>
      <c r="D22" s="460"/>
      <c r="E22" s="460"/>
      <c r="F22" s="460"/>
      <c r="G22" s="460"/>
    </row>
    <row r="23" spans="1:7" ht="15" x14ac:dyDescent="0.2">
      <c r="B23" s="243"/>
      <c r="C23" s="244" t="s">
        <v>295</v>
      </c>
      <c r="D23" s="244" t="s">
        <v>4</v>
      </c>
      <c r="E23" s="244" t="s">
        <v>296</v>
      </c>
      <c r="F23" s="244" t="s">
        <v>297</v>
      </c>
      <c r="G23" s="244" t="s">
        <v>298</v>
      </c>
    </row>
    <row r="24" spans="1:7" ht="30" x14ac:dyDescent="0.2">
      <c r="B24" s="240" t="s">
        <v>299</v>
      </c>
      <c r="C24" s="240" t="s">
        <v>300</v>
      </c>
      <c r="D24" s="240" t="s">
        <v>301</v>
      </c>
      <c r="E24" s="241"/>
      <c r="F24" s="242"/>
      <c r="G24" s="241"/>
    </row>
    <row r="25" spans="1:7" ht="60" x14ac:dyDescent="0.2">
      <c r="B25" s="240" t="s">
        <v>302</v>
      </c>
      <c r="C25" s="240" t="s">
        <v>303</v>
      </c>
      <c r="D25" s="240" t="s">
        <v>304</v>
      </c>
      <c r="E25" s="241"/>
      <c r="F25" s="242"/>
      <c r="G25" s="241"/>
    </row>
    <row r="26" spans="1:7" ht="30" x14ac:dyDescent="0.2">
      <c r="B26" s="240" t="s">
        <v>305</v>
      </c>
      <c r="C26" s="240" t="s">
        <v>306</v>
      </c>
      <c r="D26" s="240" t="s">
        <v>307</v>
      </c>
      <c r="E26" s="241"/>
      <c r="F26" s="242"/>
      <c r="G26" s="241"/>
    </row>
    <row r="27" spans="1:7" ht="86.25" customHeight="1" x14ac:dyDescent="0.2">
      <c r="B27" s="240" t="s">
        <v>308</v>
      </c>
      <c r="C27" s="240" t="s">
        <v>309</v>
      </c>
      <c r="D27" s="240" t="s">
        <v>310</v>
      </c>
      <c r="E27" s="241"/>
      <c r="F27" s="242"/>
      <c r="G27" s="241"/>
    </row>
    <row r="28" spans="1:7" ht="30" x14ac:dyDescent="0.2">
      <c r="B28" s="240" t="s">
        <v>311</v>
      </c>
      <c r="C28" s="240" t="s">
        <v>312</v>
      </c>
      <c r="D28" s="240" t="s">
        <v>313</v>
      </c>
      <c r="E28" s="241"/>
      <c r="F28" s="242"/>
      <c r="G28" s="241"/>
    </row>
    <row r="29" spans="1:7" ht="44.25" customHeight="1" x14ac:dyDescent="0.2">
      <c r="B29" s="240" t="s">
        <v>311</v>
      </c>
      <c r="C29" s="240" t="s">
        <v>455</v>
      </c>
      <c r="D29" s="282" t="s">
        <v>454</v>
      </c>
      <c r="E29" s="241"/>
      <c r="F29" s="242"/>
      <c r="G29" s="241"/>
    </row>
    <row r="30" spans="1:7" ht="45" x14ac:dyDescent="0.2">
      <c r="B30" s="240" t="s">
        <v>311</v>
      </c>
      <c r="C30" s="240" t="s">
        <v>314</v>
      </c>
      <c r="D30" s="240" t="s">
        <v>315</v>
      </c>
      <c r="E30" s="241"/>
      <c r="F30" s="242"/>
      <c r="G30" s="241"/>
    </row>
    <row r="31" spans="1:7" ht="84.75" customHeight="1" x14ac:dyDescent="0.2">
      <c r="B31" s="240" t="s">
        <v>311</v>
      </c>
      <c r="C31" s="240" t="s">
        <v>316</v>
      </c>
      <c r="D31" s="240" t="s">
        <v>317</v>
      </c>
      <c r="E31" s="241"/>
      <c r="F31" s="242"/>
      <c r="G31" s="241"/>
    </row>
    <row r="32" spans="1:7" ht="86.25" customHeight="1" x14ac:dyDescent="0.2">
      <c r="B32" s="240" t="s">
        <v>318</v>
      </c>
      <c r="C32" s="240" t="s">
        <v>319</v>
      </c>
      <c r="D32" s="240" t="s">
        <v>456</v>
      </c>
      <c r="E32" s="241"/>
      <c r="F32" s="242"/>
      <c r="G32" s="241"/>
    </row>
    <row r="33" spans="2:7" ht="15" x14ac:dyDescent="0.2">
      <c r="B33" s="240" t="s">
        <v>320</v>
      </c>
      <c r="C33" s="283"/>
      <c r="D33" s="283"/>
      <c r="E33" s="241"/>
      <c r="F33" s="242"/>
      <c r="G33" s="241"/>
    </row>
    <row r="34" spans="2:7" ht="15" x14ac:dyDescent="0.2">
      <c r="B34" s="240" t="s">
        <v>321</v>
      </c>
      <c r="C34" s="283"/>
      <c r="D34" s="283"/>
      <c r="E34" s="241"/>
      <c r="F34" s="242"/>
      <c r="G34" s="241"/>
    </row>
    <row r="35" spans="2:7" ht="15" x14ac:dyDescent="0.2">
      <c r="B35" s="305" t="s">
        <v>322</v>
      </c>
      <c r="C35" s="306"/>
      <c r="D35" s="306"/>
      <c r="E35" s="307"/>
      <c r="F35" s="308"/>
      <c r="G35" s="307"/>
    </row>
    <row r="36" spans="2:7" ht="15" x14ac:dyDescent="0.2">
      <c r="B36" s="301"/>
      <c r="C36" s="302" t="s">
        <v>323</v>
      </c>
      <c r="D36" s="303"/>
      <c r="E36" s="303"/>
      <c r="F36" s="304">
        <f>IFERROR(AVERAGE(F24:F35),)</f>
        <v>0</v>
      </c>
      <c r="G36" s="303"/>
    </row>
    <row r="37" spans="2:7" x14ac:dyDescent="0.2">
      <c r="B37" s="467" t="s">
        <v>324</v>
      </c>
      <c r="C37" s="468"/>
      <c r="D37" s="468"/>
      <c r="E37" s="468"/>
      <c r="F37" s="468"/>
      <c r="G37" s="469"/>
    </row>
    <row r="38" spans="2:7" ht="29" customHeight="1" x14ac:dyDescent="0.2">
      <c r="B38" s="470"/>
      <c r="C38" s="471"/>
      <c r="D38" s="471"/>
      <c r="E38" s="471"/>
      <c r="F38" s="471"/>
      <c r="G38" s="472"/>
    </row>
    <row r="39" spans="2:7" ht="15" thickBot="1" x14ac:dyDescent="0.25">
      <c r="C39" s="187"/>
      <c r="D39" s="187"/>
      <c r="E39" s="187"/>
      <c r="F39" s="187"/>
      <c r="G39" s="187"/>
    </row>
    <row r="40" spans="2:7" ht="29" customHeight="1" thickBot="1" x14ac:dyDescent="0.25">
      <c r="B40" s="457" t="s">
        <v>325</v>
      </c>
      <c r="C40" s="458"/>
      <c r="D40" s="458"/>
      <c r="E40" s="458"/>
      <c r="F40" s="458"/>
      <c r="G40" s="459"/>
    </row>
    <row r="41" spans="2:7" ht="15" x14ac:dyDescent="0.2">
      <c r="B41" s="188"/>
      <c r="C41" s="189" t="s">
        <v>326</v>
      </c>
      <c r="D41" s="189" t="s">
        <v>4</v>
      </c>
      <c r="E41" s="190" t="s">
        <v>296</v>
      </c>
      <c r="F41" s="189" t="s">
        <v>297</v>
      </c>
      <c r="G41" s="191" t="s">
        <v>298</v>
      </c>
    </row>
    <row r="42" spans="2:7" ht="45" x14ac:dyDescent="0.2">
      <c r="B42" s="192" t="s">
        <v>327</v>
      </c>
      <c r="C42" s="192" t="s">
        <v>328</v>
      </c>
      <c r="D42" s="192" t="s">
        <v>329</v>
      </c>
      <c r="E42" s="193"/>
      <c r="F42" s="137"/>
      <c r="G42" s="194"/>
    </row>
    <row r="43" spans="2:7" ht="30" x14ac:dyDescent="0.2">
      <c r="B43" s="192" t="s">
        <v>330</v>
      </c>
      <c r="C43" s="192" t="s">
        <v>331</v>
      </c>
      <c r="D43" s="192" t="s">
        <v>332</v>
      </c>
      <c r="E43" s="193"/>
      <c r="F43" s="137"/>
      <c r="G43" s="194"/>
    </row>
    <row r="44" spans="2:7" ht="60" x14ac:dyDescent="0.2">
      <c r="B44" s="192" t="s">
        <v>333</v>
      </c>
      <c r="C44" s="192" t="s">
        <v>334</v>
      </c>
      <c r="D44" s="192" t="s">
        <v>335</v>
      </c>
      <c r="E44" s="193"/>
      <c r="F44" s="137"/>
      <c r="G44" s="194"/>
    </row>
    <row r="45" spans="2:7" ht="45" x14ac:dyDescent="0.2">
      <c r="B45" s="192" t="s">
        <v>336</v>
      </c>
      <c r="C45" s="192" t="s">
        <v>337</v>
      </c>
      <c r="D45" s="192" t="s">
        <v>338</v>
      </c>
      <c r="E45" s="193"/>
      <c r="F45" s="137"/>
      <c r="G45" s="194"/>
    </row>
    <row r="46" spans="2:7" ht="90" x14ac:dyDescent="0.2">
      <c r="B46" s="192" t="s">
        <v>339</v>
      </c>
      <c r="C46" s="192" t="s">
        <v>340</v>
      </c>
      <c r="D46" s="192" t="s">
        <v>341</v>
      </c>
      <c r="E46" s="193"/>
      <c r="F46" s="137"/>
      <c r="G46" s="194"/>
    </row>
    <row r="47" spans="2:7" ht="30" x14ac:dyDescent="0.2">
      <c r="B47" s="192" t="s">
        <v>342</v>
      </c>
      <c r="C47" s="192" t="s">
        <v>343</v>
      </c>
      <c r="D47" s="192" t="s">
        <v>344</v>
      </c>
      <c r="E47" s="193"/>
      <c r="F47" s="137"/>
      <c r="G47" s="194"/>
    </row>
    <row r="48" spans="2:7" ht="15" x14ac:dyDescent="0.2">
      <c r="B48" s="192" t="s">
        <v>345</v>
      </c>
      <c r="C48" s="284"/>
      <c r="D48" s="284"/>
      <c r="E48" s="193"/>
      <c r="F48" s="137"/>
      <c r="G48" s="194"/>
    </row>
    <row r="49" spans="2:7" ht="15" x14ac:dyDescent="0.2">
      <c r="B49" s="192" t="s">
        <v>346</v>
      </c>
      <c r="C49" s="284"/>
      <c r="D49" s="284"/>
      <c r="E49" s="193"/>
      <c r="F49" s="137"/>
      <c r="G49" s="194"/>
    </row>
    <row r="50" spans="2:7" ht="15" x14ac:dyDescent="0.2">
      <c r="B50" s="290" t="s">
        <v>347</v>
      </c>
      <c r="C50" s="291"/>
      <c r="D50" s="291"/>
      <c r="E50" s="292"/>
      <c r="F50" s="293"/>
      <c r="G50" s="294"/>
    </row>
    <row r="51" spans="2:7" ht="15" thickBot="1" x14ac:dyDescent="0.25">
      <c r="B51" s="195"/>
      <c r="C51" s="196" t="s">
        <v>323</v>
      </c>
      <c r="D51" s="196"/>
      <c r="E51" s="196"/>
      <c r="F51" s="197">
        <f>IFERROR(AVERAGE(F42:F50),)</f>
        <v>0</v>
      </c>
      <c r="G51" s="198"/>
    </row>
    <row r="52" spans="2:7" ht="15" thickBot="1" x14ac:dyDescent="0.25">
      <c r="B52" s="473" t="s">
        <v>348</v>
      </c>
      <c r="C52" s="474"/>
      <c r="D52" s="474"/>
      <c r="E52" s="474"/>
      <c r="F52" s="474"/>
      <c r="G52" s="475"/>
    </row>
    <row r="53" spans="2:7" s="199" customFormat="1" ht="29" customHeight="1" thickBot="1" x14ac:dyDescent="0.25">
      <c r="B53" s="476"/>
      <c r="C53" s="477"/>
      <c r="D53" s="477"/>
      <c r="E53" s="477"/>
      <c r="F53" s="477"/>
      <c r="G53" s="478"/>
    </row>
    <row r="54" spans="2:7" s="201" customFormat="1" ht="15" thickBot="1" x14ac:dyDescent="0.25">
      <c r="B54" s="200"/>
      <c r="C54" s="200"/>
      <c r="D54" s="200"/>
      <c r="E54" s="200"/>
      <c r="F54" s="200"/>
      <c r="G54" s="200"/>
    </row>
    <row r="55" spans="2:7" ht="31" customHeight="1" thickBot="1" x14ac:dyDescent="0.25">
      <c r="B55" s="461" t="s">
        <v>349</v>
      </c>
      <c r="C55" s="462"/>
      <c r="D55" s="462"/>
      <c r="E55" s="462"/>
      <c r="F55" s="462"/>
      <c r="G55" s="463"/>
    </row>
    <row r="56" spans="2:7" ht="15" x14ac:dyDescent="0.2">
      <c r="B56" s="202"/>
      <c r="C56" s="203" t="s">
        <v>326</v>
      </c>
      <c r="D56" s="203" t="s">
        <v>4</v>
      </c>
      <c r="E56" s="203" t="s">
        <v>296</v>
      </c>
      <c r="F56" s="203" t="s">
        <v>297</v>
      </c>
      <c r="G56" s="204" t="s">
        <v>298</v>
      </c>
    </row>
    <row r="57" spans="2:7" ht="68.25" customHeight="1" x14ac:dyDescent="0.2">
      <c r="B57" s="205" t="s">
        <v>350</v>
      </c>
      <c r="C57" s="205" t="s">
        <v>351</v>
      </c>
      <c r="D57" s="205" t="s">
        <v>352</v>
      </c>
      <c r="E57" s="136"/>
      <c r="F57" s="137"/>
      <c r="G57" s="206"/>
    </row>
    <row r="58" spans="2:7" ht="72.75" customHeight="1" x14ac:dyDescent="0.2">
      <c r="B58" s="205" t="s">
        <v>353</v>
      </c>
      <c r="C58" s="205" t="s">
        <v>354</v>
      </c>
      <c r="D58" s="205" t="s">
        <v>355</v>
      </c>
      <c r="E58" s="136"/>
      <c r="F58" s="137"/>
      <c r="G58" s="206"/>
    </row>
    <row r="59" spans="2:7" ht="30" x14ac:dyDescent="0.2">
      <c r="B59" s="205" t="s">
        <v>356</v>
      </c>
      <c r="C59" s="205" t="s">
        <v>357</v>
      </c>
      <c r="D59" s="205" t="s">
        <v>358</v>
      </c>
      <c r="E59" s="136"/>
      <c r="F59" s="137"/>
      <c r="G59" s="206"/>
    </row>
    <row r="60" spans="2:7" ht="41.25" customHeight="1" x14ac:dyDescent="0.2">
      <c r="B60" s="205" t="s">
        <v>359</v>
      </c>
      <c r="C60" s="205" t="s">
        <v>360</v>
      </c>
      <c r="D60" s="205" t="s">
        <v>361</v>
      </c>
      <c r="E60" s="136"/>
      <c r="F60" s="137"/>
      <c r="G60" s="206"/>
    </row>
    <row r="61" spans="2:7" ht="57" customHeight="1" x14ac:dyDescent="0.2">
      <c r="B61" s="205" t="s">
        <v>362</v>
      </c>
      <c r="C61" s="205" t="s">
        <v>363</v>
      </c>
      <c r="D61" s="205" t="s">
        <v>364</v>
      </c>
      <c r="E61" s="136"/>
      <c r="F61" s="137"/>
      <c r="G61" s="206"/>
    </row>
    <row r="62" spans="2:7" ht="28.5" customHeight="1" x14ac:dyDescent="0.2">
      <c r="B62" s="245" t="s">
        <v>365</v>
      </c>
      <c r="C62" s="245" t="s">
        <v>366</v>
      </c>
      <c r="D62" s="245" t="s">
        <v>367</v>
      </c>
      <c r="E62" s="136"/>
      <c r="F62" s="137"/>
      <c r="G62" s="206"/>
    </row>
    <row r="63" spans="2:7" ht="45" x14ac:dyDescent="0.2">
      <c r="B63" s="247" t="s">
        <v>368</v>
      </c>
      <c r="C63" s="247" t="s">
        <v>369</v>
      </c>
      <c r="D63" s="248" t="s">
        <v>370</v>
      </c>
      <c r="E63" s="136"/>
      <c r="F63" s="137"/>
      <c r="G63" s="206"/>
    </row>
    <row r="64" spans="2:7" ht="15" x14ac:dyDescent="0.2">
      <c r="B64" s="247" t="s">
        <v>371</v>
      </c>
      <c r="C64" s="283"/>
      <c r="D64" s="283"/>
      <c r="E64" s="249"/>
      <c r="F64" s="137"/>
      <c r="G64" s="246"/>
    </row>
    <row r="65" spans="2:7" ht="15" x14ac:dyDescent="0.2">
      <c r="B65" s="247" t="s">
        <v>372</v>
      </c>
      <c r="C65" s="283"/>
      <c r="D65" s="283"/>
      <c r="E65" s="249"/>
      <c r="F65" s="137"/>
      <c r="G65" s="246"/>
    </row>
    <row r="66" spans="2:7" ht="15" x14ac:dyDescent="0.2">
      <c r="B66" s="250" t="s">
        <v>373</v>
      </c>
      <c r="C66" s="285"/>
      <c r="D66" s="286"/>
      <c r="E66" s="207"/>
      <c r="F66" s="137"/>
      <c r="G66" s="208"/>
    </row>
    <row r="67" spans="2:7" ht="15" x14ac:dyDescent="0.2">
      <c r="B67" s="209"/>
      <c r="C67" s="210" t="s">
        <v>323</v>
      </c>
      <c r="D67" s="211"/>
      <c r="E67" s="212"/>
      <c r="F67" s="287">
        <f>IFERROR(AVERAGE(F57:F66),)</f>
        <v>0</v>
      </c>
      <c r="G67" s="213"/>
    </row>
    <row r="68" spans="2:7" ht="15" thickBot="1" x14ac:dyDescent="0.25">
      <c r="B68" s="479" t="s">
        <v>374</v>
      </c>
      <c r="C68" s="480"/>
      <c r="D68" s="480"/>
      <c r="E68" s="480"/>
      <c r="F68" s="480"/>
      <c r="G68" s="481"/>
    </row>
    <row r="69" spans="2:7" ht="28" customHeight="1" thickBot="1" x14ac:dyDescent="0.25">
      <c r="B69" s="482"/>
      <c r="C69" s="483"/>
      <c r="D69" s="483"/>
      <c r="E69" s="483"/>
      <c r="F69" s="483"/>
      <c r="G69" s="484"/>
    </row>
    <row r="70" spans="2:7" ht="15" thickBot="1" x14ac:dyDescent="0.25">
      <c r="B70" s="214"/>
      <c r="C70" s="214"/>
      <c r="D70" s="214"/>
      <c r="E70" s="214"/>
      <c r="F70" s="214"/>
      <c r="G70" s="214"/>
    </row>
    <row r="71" spans="2:7" ht="35" customHeight="1" thickBot="1" x14ac:dyDescent="0.25">
      <c r="B71" s="464" t="s">
        <v>375</v>
      </c>
      <c r="C71" s="465"/>
      <c r="D71" s="465"/>
      <c r="E71" s="465"/>
      <c r="F71" s="465"/>
      <c r="G71" s="466"/>
    </row>
    <row r="72" spans="2:7" ht="15" x14ac:dyDescent="0.2">
      <c r="B72" s="215"/>
      <c r="C72" s="216" t="s">
        <v>326</v>
      </c>
      <c r="D72" s="216" t="s">
        <v>4</v>
      </c>
      <c r="E72" s="217" t="s">
        <v>296</v>
      </c>
      <c r="F72" s="216" t="s">
        <v>297</v>
      </c>
      <c r="G72" s="218" t="s">
        <v>298</v>
      </c>
    </row>
    <row r="73" spans="2:7" ht="30" x14ac:dyDescent="0.2">
      <c r="B73" s="219" t="s">
        <v>376</v>
      </c>
      <c r="C73" s="219" t="s">
        <v>377</v>
      </c>
      <c r="D73" s="220" t="s">
        <v>378</v>
      </c>
      <c r="E73" s="136"/>
      <c r="F73" s="137"/>
      <c r="G73" s="221"/>
    </row>
    <row r="74" spans="2:7" ht="45" x14ac:dyDescent="0.2">
      <c r="B74" s="219" t="s">
        <v>376</v>
      </c>
      <c r="C74" s="219" t="s">
        <v>379</v>
      </c>
      <c r="D74" s="220" t="s">
        <v>380</v>
      </c>
      <c r="E74" s="193"/>
      <c r="F74" s="137"/>
      <c r="G74" s="222"/>
    </row>
    <row r="75" spans="2:7" ht="45" x14ac:dyDescent="0.2">
      <c r="B75" s="219" t="s">
        <v>381</v>
      </c>
      <c r="C75" s="219" t="s">
        <v>382</v>
      </c>
      <c r="D75" s="220" t="s">
        <v>383</v>
      </c>
      <c r="E75" s="193"/>
      <c r="F75" s="137"/>
      <c r="G75" s="222"/>
    </row>
    <row r="76" spans="2:7" ht="30" x14ac:dyDescent="0.2">
      <c r="B76" s="219" t="s">
        <v>384</v>
      </c>
      <c r="C76" s="219" t="s">
        <v>385</v>
      </c>
      <c r="D76" s="220" t="s">
        <v>386</v>
      </c>
      <c r="E76" s="193"/>
      <c r="F76" s="137"/>
      <c r="G76" s="222"/>
    </row>
    <row r="77" spans="2:7" ht="45" x14ac:dyDescent="0.2">
      <c r="B77" s="219" t="s">
        <v>387</v>
      </c>
      <c r="C77" s="219" t="s">
        <v>388</v>
      </c>
      <c r="D77" s="220" t="s">
        <v>389</v>
      </c>
      <c r="E77" s="193"/>
      <c r="F77" s="137"/>
      <c r="G77" s="223"/>
    </row>
    <row r="78" spans="2:7" ht="15" x14ac:dyDescent="0.2">
      <c r="B78" s="219" t="s">
        <v>390</v>
      </c>
      <c r="C78" s="284"/>
      <c r="D78" s="289"/>
      <c r="E78" s="193"/>
      <c r="F78" s="137"/>
      <c r="G78" s="251"/>
    </row>
    <row r="79" spans="2:7" ht="15" x14ac:dyDescent="0.2">
      <c r="B79" s="219" t="s">
        <v>391</v>
      </c>
      <c r="C79" s="284"/>
      <c r="D79" s="289"/>
      <c r="E79" s="193"/>
      <c r="F79" s="137"/>
      <c r="G79" s="251"/>
    </row>
    <row r="80" spans="2:7" ht="15" x14ac:dyDescent="0.2">
      <c r="B80" s="295" t="s">
        <v>392</v>
      </c>
      <c r="C80" s="296"/>
      <c r="D80" s="297"/>
      <c r="E80" s="298"/>
      <c r="F80" s="299"/>
      <c r="G80" s="300"/>
    </row>
    <row r="81" spans="2:7" ht="15" thickBot="1" x14ac:dyDescent="0.25">
      <c r="B81" s="224"/>
      <c r="C81" s="225" t="s">
        <v>323</v>
      </c>
      <c r="D81" s="225"/>
      <c r="E81" s="225"/>
      <c r="F81" s="288">
        <f>IFERROR(AVERAGE(F73:F80),)</f>
        <v>0</v>
      </c>
      <c r="G81" s="226"/>
    </row>
    <row r="82" spans="2:7" ht="15" thickBot="1" x14ac:dyDescent="0.25">
      <c r="B82" s="452" t="s">
        <v>393</v>
      </c>
      <c r="C82" s="453"/>
      <c r="D82" s="453"/>
      <c r="E82" s="453"/>
      <c r="F82" s="453"/>
      <c r="G82" s="454"/>
    </row>
    <row r="83" spans="2:7" ht="34" customHeight="1" thickBot="1" x14ac:dyDescent="0.25">
      <c r="B83" s="455"/>
      <c r="C83" s="456"/>
      <c r="D83" s="456"/>
      <c r="E83" s="456"/>
      <c r="F83" s="456"/>
      <c r="G83" s="454"/>
    </row>
  </sheetData>
  <mergeCells count="39">
    <mergeCell ref="B2:G2"/>
    <mergeCell ref="F8:G8"/>
    <mergeCell ref="D5:E5"/>
    <mergeCell ref="D6:E6"/>
    <mergeCell ref="D7:E7"/>
    <mergeCell ref="D8:E8"/>
    <mergeCell ref="B4:C4"/>
    <mergeCell ref="D4:G4"/>
    <mergeCell ref="B5:C5"/>
    <mergeCell ref="B20:G20"/>
    <mergeCell ref="B13:G13"/>
    <mergeCell ref="B14:G14"/>
    <mergeCell ref="F11:G11"/>
    <mergeCell ref="D11:E11"/>
    <mergeCell ref="B11:C11"/>
    <mergeCell ref="C15:D15"/>
    <mergeCell ref="C16:D16"/>
    <mergeCell ref="C17:D17"/>
    <mergeCell ref="C18:D18"/>
    <mergeCell ref="C19:D19"/>
    <mergeCell ref="F10:G10"/>
    <mergeCell ref="D10:E10"/>
    <mergeCell ref="D9:G9"/>
    <mergeCell ref="B6:C6"/>
    <mergeCell ref="B7:C7"/>
    <mergeCell ref="B9:C9"/>
    <mergeCell ref="B10:C10"/>
    <mergeCell ref="B82:G82"/>
    <mergeCell ref="B83:G83"/>
    <mergeCell ref="B40:G40"/>
    <mergeCell ref="B22:G22"/>
    <mergeCell ref="B55:G55"/>
    <mergeCell ref="B71:G71"/>
    <mergeCell ref="B37:G37"/>
    <mergeCell ref="B38:G38"/>
    <mergeCell ref="B52:G52"/>
    <mergeCell ref="B53:G53"/>
    <mergeCell ref="B68:G68"/>
    <mergeCell ref="B69:G69"/>
  </mergeCells>
  <conditionalFormatting sqref="F24:F27">
    <cfRule type="iconSet" priority="17">
      <iconSet iconSet="3Symbols">
        <cfvo type="percent" val="0"/>
        <cfvo type="num" val="2"/>
        <cfvo type="num" val="3"/>
      </iconSet>
    </cfRule>
  </conditionalFormatting>
  <conditionalFormatting sqref="F42:F46 F48:F50">
    <cfRule type="iconSet" priority="12">
      <iconSet iconSet="3Symbols">
        <cfvo type="percent" val="0"/>
        <cfvo type="num" val="2"/>
        <cfvo type="num" val="3"/>
      </iconSet>
    </cfRule>
  </conditionalFormatting>
  <conditionalFormatting sqref="F73:F76 F78:F80">
    <cfRule type="iconSet" priority="9">
      <iconSet iconSet="3Symbols">
        <cfvo type="percent" val="0"/>
        <cfvo type="num" val="2"/>
        <cfvo type="num" val="3"/>
      </iconSet>
    </cfRule>
  </conditionalFormatting>
  <conditionalFormatting sqref="B15:B19">
    <cfRule type="iconSet" priority="19">
      <iconSet iconSet="3Symbols">
        <cfvo type="percent" val="0"/>
        <cfvo type="num" val="2"/>
        <cfvo type="num" val="3"/>
      </iconSet>
    </cfRule>
  </conditionalFormatting>
  <conditionalFormatting sqref="F28:F35">
    <cfRule type="iconSet" priority="7">
      <iconSet iconSet="3Symbols">
        <cfvo type="percent" val="0"/>
        <cfvo type="num" val="2"/>
        <cfvo type="num" val="3"/>
      </iconSet>
    </cfRule>
  </conditionalFormatting>
  <conditionalFormatting sqref="F57:F61">
    <cfRule type="iconSet" priority="6">
      <iconSet iconSet="3Symbols">
        <cfvo type="percent" val="0"/>
        <cfvo type="num" val="2"/>
        <cfvo type="num" val="3"/>
      </iconSet>
    </cfRule>
  </conditionalFormatting>
  <conditionalFormatting sqref="F62 F64:F65">
    <cfRule type="iconSet" priority="5">
      <iconSet iconSet="3Symbols">
        <cfvo type="percent" val="0"/>
        <cfvo type="num" val="2"/>
        <cfvo type="num" val="3"/>
      </iconSet>
    </cfRule>
  </conditionalFormatting>
  <conditionalFormatting sqref="F66">
    <cfRule type="iconSet" priority="4">
      <iconSet iconSet="3Symbols">
        <cfvo type="percent" val="0"/>
        <cfvo type="num" val="2"/>
        <cfvo type="num" val="3"/>
      </iconSet>
    </cfRule>
  </conditionalFormatting>
  <conditionalFormatting sqref="F47">
    <cfRule type="iconSet" priority="3">
      <iconSet iconSet="3Symbols">
        <cfvo type="percent" val="0"/>
        <cfvo type="num" val="2"/>
        <cfvo type="num" val="3"/>
      </iconSet>
    </cfRule>
  </conditionalFormatting>
  <conditionalFormatting sqref="F63">
    <cfRule type="iconSet" priority="2">
      <iconSet iconSet="3Symbols">
        <cfvo type="percent" val="0"/>
        <cfvo type="num" val="2"/>
        <cfvo type="num" val="3"/>
      </iconSet>
    </cfRule>
  </conditionalFormatting>
  <conditionalFormatting sqref="F77">
    <cfRule type="iconSet" priority="1">
      <iconSet iconSet="3Symbols">
        <cfvo type="percent" val="0"/>
        <cfvo type="num" val="2"/>
        <cfvo type="num" val="3"/>
      </iconSet>
    </cfRule>
  </conditionalFormatting>
  <hyperlinks>
    <hyperlink ref="D58" r:id="rId1" display="https://www.valueformoney.guide/vfm-guide" xr:uid="{3E9945F2-6D80-B54F-9C3D-03181DF959CA}"/>
    <hyperlink ref="H2" location="Intro!B7" display="Return to Intro" xr:uid="{46CDC887-6F7F-1C40-BB9C-33192CBA2B31}"/>
    <hyperlink ref="D29" r:id="rId2" xr:uid="{8FD16788-DBA9-8944-916F-75798859F405}"/>
  </hyperlinks>
  <pageMargins left="0.7" right="0.7" top="0.75" bottom="0.75" header="0.3" footer="0.3"/>
  <pageSetup paperSize="9" orientation="landscape" r:id="rId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8AC7A-75F7-BD41-BF0F-7352B26AED80}">
  <sheetPr>
    <tabColor theme="7"/>
  </sheetPr>
  <dimension ref="B1:J110"/>
  <sheetViews>
    <sheetView zoomScale="125" workbookViewId="0">
      <selection activeCell="B2" sqref="B2:I2"/>
    </sheetView>
  </sheetViews>
  <sheetFormatPr baseColWidth="10" defaultColWidth="8.83203125" defaultRowHeight="15" x14ac:dyDescent="0.2"/>
  <cols>
    <col min="1" max="1" width="3.6640625" style="6" customWidth="1"/>
    <col min="2" max="2" width="10.5" style="6" customWidth="1"/>
    <col min="3" max="3" width="18.6640625" style="6" customWidth="1"/>
    <col min="4" max="5" width="18.1640625" style="6" customWidth="1"/>
    <col min="6" max="6" width="17.5" style="6" customWidth="1"/>
    <col min="7" max="8" width="15.83203125" style="6" customWidth="1"/>
    <col min="9" max="9" width="6.5" style="6" customWidth="1"/>
    <col min="10" max="10" width="9" style="6" customWidth="1"/>
    <col min="11" max="11" width="9.6640625" style="6" customWidth="1"/>
    <col min="12" max="12" width="18.5" style="6" customWidth="1"/>
    <col min="13" max="13" width="10.83203125" style="6" customWidth="1"/>
    <col min="14" max="14" width="16" style="6" customWidth="1"/>
    <col min="15" max="16384" width="8.83203125" style="6"/>
  </cols>
  <sheetData>
    <row r="1" spans="2:10" ht="82.5" customHeight="1" x14ac:dyDescent="0.35">
      <c r="E1" s="7"/>
      <c r="H1" s="9"/>
    </row>
    <row r="2" spans="2:10" ht="37" x14ac:dyDescent="0.35">
      <c r="B2" s="522" t="s">
        <v>394</v>
      </c>
      <c r="C2" s="522"/>
      <c r="D2" s="522"/>
      <c r="E2" s="522"/>
      <c r="F2" s="522"/>
      <c r="G2" s="522"/>
      <c r="H2" s="522"/>
      <c r="I2" s="522"/>
      <c r="J2" s="254" t="s">
        <v>19</v>
      </c>
    </row>
    <row r="3" spans="2:10" x14ac:dyDescent="0.2">
      <c r="E3" s="7"/>
    </row>
    <row r="4" spans="2:10" ht="16" customHeight="1" x14ac:dyDescent="0.2">
      <c r="B4" s="530" t="s">
        <v>20</v>
      </c>
      <c r="C4" s="531"/>
      <c r="D4" s="445" t="str">
        <f>IF('Data Checklist'!D4=0,"FILL IN ON DATA CHECKLIST TAB",'Data Checklist'!D4)</f>
        <v>FILL IN ON DATA CHECKLIST TAB</v>
      </c>
      <c r="E4" s="446"/>
      <c r="F4" s="446"/>
      <c r="G4" s="446"/>
      <c r="H4" s="446"/>
      <c r="I4" s="447"/>
    </row>
    <row r="5" spans="2:10" x14ac:dyDescent="0.2">
      <c r="B5" s="528" t="s">
        <v>141</v>
      </c>
      <c r="C5" s="529"/>
      <c r="D5" s="532" t="s">
        <v>22</v>
      </c>
      <c r="E5" s="533"/>
      <c r="F5" s="534"/>
      <c r="G5" s="532" t="s">
        <v>23</v>
      </c>
      <c r="H5" s="533"/>
      <c r="I5" s="534"/>
    </row>
    <row r="6" spans="2:10" ht="16" customHeight="1" x14ac:dyDescent="0.2">
      <c r="B6" s="528"/>
      <c r="C6" s="529"/>
      <c r="D6" s="432" t="str">
        <f>IF('Data Checklist'!D6=0,"FILL IN ON DATA CHECKLIST TAB",'Data Checklist'!D6)</f>
        <v>FILL IN ON DATA CHECKLIST TAB</v>
      </c>
      <c r="E6" s="433"/>
      <c r="F6" s="434"/>
      <c r="G6" s="417" t="str">
        <f>IF('Data Checklist'!E6=0,"FILL IN ON DATA CHECKLIST TAB",'Data Checklist'!E6)</f>
        <v>FILL IN ON DATA CHECKLIST TAB</v>
      </c>
      <c r="H6" s="451"/>
      <c r="I6" s="418"/>
    </row>
    <row r="7" spans="2:10" x14ac:dyDescent="0.2">
      <c r="B7" s="528" t="s">
        <v>24</v>
      </c>
      <c r="C7" s="529"/>
      <c r="D7" s="532" t="s">
        <v>25</v>
      </c>
      <c r="E7" s="533"/>
      <c r="F7" s="534"/>
      <c r="G7" s="532" t="s">
        <v>26</v>
      </c>
      <c r="H7" s="533"/>
      <c r="I7" s="534"/>
    </row>
    <row r="8" spans="2:10" x14ac:dyDescent="0.2">
      <c r="B8" s="343"/>
      <c r="C8" s="344"/>
      <c r="D8" s="575" t="str">
        <f>IF('Data Checklist'!D8=0,"FILL IN ON DATA CHECKLIST TAB",'Data Checklist'!D8)</f>
        <v>FILL IN ON DATA CHECKLIST TAB</v>
      </c>
      <c r="E8" s="576"/>
      <c r="F8" s="577"/>
      <c r="G8" s="545" t="str">
        <f>IF('Data Checklist'!E8=0,"FILL IN ON DATA CHECKLIST TAB",'Data Checklist'!E8)</f>
        <v>FILL IN ON DATA CHECKLIST TAB</v>
      </c>
      <c r="H8" s="546"/>
      <c r="I8" s="547"/>
    </row>
    <row r="9" spans="2:10" x14ac:dyDescent="0.2">
      <c r="B9" s="523" t="s">
        <v>142</v>
      </c>
      <c r="C9" s="524"/>
      <c r="D9" s="525" t="str">
        <f>IF('Data Checklist'!D9=0,"FILL IN ON DATA CHECKLIST TAB",'Data Checklist'!D9)</f>
        <v>Project planning (proposal)</v>
      </c>
      <c r="E9" s="526"/>
      <c r="F9" s="526"/>
      <c r="G9" s="526"/>
      <c r="H9" s="526"/>
      <c r="I9" s="527"/>
    </row>
    <row r="10" spans="2:10" x14ac:dyDescent="0.2">
      <c r="B10" s="535" t="s">
        <v>29</v>
      </c>
      <c r="C10" s="535"/>
      <c r="D10" s="532" t="s">
        <v>30</v>
      </c>
      <c r="E10" s="533"/>
      <c r="F10" s="534"/>
      <c r="G10" s="532" t="s">
        <v>31</v>
      </c>
      <c r="H10" s="533"/>
      <c r="I10" s="534"/>
    </row>
    <row r="11" spans="2:10" x14ac:dyDescent="0.2">
      <c r="B11" s="417" t="str">
        <f>IF('Data Checklist'!B11=0,"FILL IN ON DATA CHECKLIST TAB",'Data Checklist'!B11)</f>
        <v>FILL IN ON DATA CHECKLIST TAB</v>
      </c>
      <c r="C11" s="418"/>
      <c r="D11" s="505" t="str">
        <f>IF('Data Checklist'!D11=0,"FILL IN ON DATA CHECKLIST TAB",'Data Checklist'!D11)</f>
        <v>FILL IN ON DATA CHECKLIST TAB</v>
      </c>
      <c r="E11" s="548"/>
      <c r="F11" s="506"/>
      <c r="G11" s="549" t="str">
        <f>IF('Data Checklist'!E11=0,"FILL IN ON DATA CHECKLIST TAB",'Data Checklist'!E11)</f>
        <v>FILL IN ON DATA CHECKLIST TAB</v>
      </c>
      <c r="H11" s="550"/>
      <c r="I11" s="551"/>
    </row>
    <row r="12" spans="2:10" x14ac:dyDescent="0.2">
      <c r="E12" s="7"/>
    </row>
    <row r="13" spans="2:10" ht="35.25" customHeight="1" thickBot="1" x14ac:dyDescent="0.25">
      <c r="B13" s="542" t="s">
        <v>395</v>
      </c>
      <c r="C13" s="543"/>
      <c r="D13" s="543"/>
      <c r="E13" s="543"/>
      <c r="F13" s="543"/>
      <c r="G13" s="543"/>
      <c r="H13" s="544"/>
    </row>
    <row r="14" spans="2:10" x14ac:dyDescent="0.2">
      <c r="E14" s="7"/>
    </row>
    <row r="15" spans="2:10" ht="15.75" customHeight="1" x14ac:dyDescent="0.2">
      <c r="B15" s="315"/>
      <c r="C15" s="316"/>
      <c r="D15" s="316"/>
      <c r="E15" s="316" t="s">
        <v>396</v>
      </c>
      <c r="F15" s="316"/>
      <c r="G15" s="317"/>
      <c r="H15" s="318"/>
    </row>
    <row r="16" spans="2:10" ht="32" x14ac:dyDescent="0.2">
      <c r="B16" s="313" t="s">
        <v>184</v>
      </c>
      <c r="C16" s="313" t="s">
        <v>397</v>
      </c>
      <c r="D16" s="313" t="s">
        <v>398</v>
      </c>
      <c r="E16" s="313" t="s">
        <v>399</v>
      </c>
      <c r="F16" s="314" t="s">
        <v>400</v>
      </c>
      <c r="G16" s="314" t="s">
        <v>401</v>
      </c>
    </row>
    <row r="17" spans="2:9" ht="16" x14ac:dyDescent="0.2">
      <c r="B17" s="311"/>
      <c r="C17" s="51"/>
      <c r="D17" s="51"/>
      <c r="E17" s="274">
        <f>C17+D17</f>
        <v>0</v>
      </c>
      <c r="F17" s="274">
        <f>E17</f>
        <v>0</v>
      </c>
      <c r="G17" s="52">
        <f>IFERROR(E17*(1-D$31)^(1),)</f>
        <v>0</v>
      </c>
    </row>
    <row r="18" spans="2:9" ht="16" x14ac:dyDescent="0.2">
      <c r="B18" s="311"/>
      <c r="C18" s="51"/>
      <c r="D18" s="51"/>
      <c r="E18" s="274">
        <f t="shared" ref="E18:E28" si="0">C18+D18</f>
        <v>0</v>
      </c>
      <c r="F18" s="274">
        <f>E18+F17</f>
        <v>0</v>
      </c>
      <c r="G18" s="52">
        <f>IFERROR(E18*(1-D$31)^(B18-B17+1),)</f>
        <v>0</v>
      </c>
    </row>
    <row r="19" spans="2:9" ht="16" x14ac:dyDescent="0.2">
      <c r="B19" s="311"/>
      <c r="C19" s="51"/>
      <c r="D19" s="51"/>
      <c r="E19" s="274">
        <f t="shared" si="0"/>
        <v>0</v>
      </c>
      <c r="F19" s="274">
        <f t="shared" ref="F19:F27" si="1">E19+F18</f>
        <v>0</v>
      </c>
      <c r="G19" s="52">
        <f t="shared" ref="G19:G27" si="2">IFERROR(E19*(1-D$31)^(B19-B18+1),)</f>
        <v>0</v>
      </c>
    </row>
    <row r="20" spans="2:9" ht="16" x14ac:dyDescent="0.2">
      <c r="B20" s="311"/>
      <c r="C20" s="51"/>
      <c r="D20" s="51"/>
      <c r="E20" s="274">
        <f t="shared" si="0"/>
        <v>0</v>
      </c>
      <c r="F20" s="274">
        <f t="shared" si="1"/>
        <v>0</v>
      </c>
      <c r="G20" s="52">
        <f t="shared" si="2"/>
        <v>0</v>
      </c>
    </row>
    <row r="21" spans="2:9" ht="16" x14ac:dyDescent="0.2">
      <c r="B21" s="311"/>
      <c r="C21" s="51"/>
      <c r="D21" s="51"/>
      <c r="E21" s="274">
        <f t="shared" si="0"/>
        <v>0</v>
      </c>
      <c r="F21" s="274">
        <f t="shared" si="1"/>
        <v>0</v>
      </c>
      <c r="G21" s="52">
        <f t="shared" si="2"/>
        <v>0</v>
      </c>
    </row>
    <row r="22" spans="2:9" ht="16" x14ac:dyDescent="0.2">
      <c r="B22" s="311"/>
      <c r="C22" s="51"/>
      <c r="D22" s="51"/>
      <c r="E22" s="274">
        <f t="shared" si="0"/>
        <v>0</v>
      </c>
      <c r="F22" s="274">
        <f t="shared" si="1"/>
        <v>0</v>
      </c>
      <c r="G22" s="52">
        <f t="shared" si="2"/>
        <v>0</v>
      </c>
    </row>
    <row r="23" spans="2:9" ht="16" x14ac:dyDescent="0.2">
      <c r="B23" s="311"/>
      <c r="C23" s="51"/>
      <c r="D23" s="51"/>
      <c r="E23" s="274">
        <f t="shared" si="0"/>
        <v>0</v>
      </c>
      <c r="F23" s="274">
        <f t="shared" si="1"/>
        <v>0</v>
      </c>
      <c r="G23" s="52">
        <f t="shared" si="2"/>
        <v>0</v>
      </c>
    </row>
    <row r="24" spans="2:9" ht="16" x14ac:dyDescent="0.2">
      <c r="B24" s="311"/>
      <c r="C24" s="51"/>
      <c r="D24" s="51"/>
      <c r="E24" s="274">
        <f t="shared" si="0"/>
        <v>0</v>
      </c>
      <c r="F24" s="274">
        <f t="shared" si="1"/>
        <v>0</v>
      </c>
      <c r="G24" s="52">
        <f t="shared" si="2"/>
        <v>0</v>
      </c>
    </row>
    <row r="25" spans="2:9" ht="16" x14ac:dyDescent="0.2">
      <c r="B25" s="311"/>
      <c r="C25" s="51"/>
      <c r="D25" s="51"/>
      <c r="E25" s="274">
        <f>C25+D25</f>
        <v>0</v>
      </c>
      <c r="F25" s="274">
        <f t="shared" si="1"/>
        <v>0</v>
      </c>
      <c r="G25" s="52">
        <f t="shared" si="2"/>
        <v>0</v>
      </c>
    </row>
    <row r="26" spans="2:9" ht="16" x14ac:dyDescent="0.2">
      <c r="B26" s="311"/>
      <c r="C26" s="51"/>
      <c r="D26" s="51"/>
      <c r="E26" s="274">
        <f t="shared" si="0"/>
        <v>0</v>
      </c>
      <c r="F26" s="274">
        <f t="shared" si="1"/>
        <v>0</v>
      </c>
      <c r="G26" s="52">
        <f t="shared" si="2"/>
        <v>0</v>
      </c>
    </row>
    <row r="27" spans="2:9" ht="16" x14ac:dyDescent="0.2">
      <c r="B27" s="311"/>
      <c r="C27" s="51"/>
      <c r="D27" s="51"/>
      <c r="E27" s="274">
        <f t="shared" si="0"/>
        <v>0</v>
      </c>
      <c r="F27" s="274">
        <f t="shared" si="1"/>
        <v>0</v>
      </c>
      <c r="G27" s="52">
        <f t="shared" si="2"/>
        <v>0</v>
      </c>
    </row>
    <row r="28" spans="2:9" x14ac:dyDescent="0.2">
      <c r="B28" s="312"/>
      <c r="C28" s="274">
        <f>SUM(C17:C27)</f>
        <v>0</v>
      </c>
      <c r="D28" s="274">
        <f>SUM(D17:D27)</f>
        <v>0</v>
      </c>
      <c r="E28" s="274">
        <f t="shared" si="0"/>
        <v>0</v>
      </c>
      <c r="F28" s="275"/>
      <c r="G28" s="53"/>
    </row>
    <row r="30" spans="2:9" ht="16" x14ac:dyDescent="0.2">
      <c r="C30" s="257" t="s">
        <v>457</v>
      </c>
      <c r="D30" s="309"/>
      <c r="E30" s="7"/>
      <c r="F30" s="7"/>
      <c r="G30" s="7"/>
      <c r="H30" s="7"/>
      <c r="I30" s="7"/>
    </row>
    <row r="31" spans="2:9" x14ac:dyDescent="0.2">
      <c r="C31" s="257" t="s">
        <v>402</v>
      </c>
      <c r="D31" s="310"/>
      <c r="E31" s="7"/>
      <c r="F31" s="7"/>
      <c r="G31" s="7"/>
      <c r="H31" s="7"/>
      <c r="I31" s="7"/>
    </row>
    <row r="32" spans="2:9" x14ac:dyDescent="0.2">
      <c r="E32" s="7"/>
      <c r="F32" s="7"/>
      <c r="G32" s="7"/>
      <c r="H32" s="7"/>
      <c r="I32" s="7"/>
    </row>
    <row r="33" spans="3:9" x14ac:dyDescent="0.2">
      <c r="C33" s="258" t="s">
        <v>403</v>
      </c>
      <c r="D33" s="257" t="s">
        <v>404</v>
      </c>
      <c r="E33" s="259">
        <f>IFERROR(IRR(C17:D28),)</f>
        <v>0</v>
      </c>
      <c r="F33" s="7"/>
      <c r="G33" s="7"/>
      <c r="H33" s="7"/>
      <c r="I33" s="7"/>
    </row>
    <row r="34" spans="3:9" ht="16" x14ac:dyDescent="0.2">
      <c r="C34" s="258"/>
      <c r="D34" s="257" t="s">
        <v>405</v>
      </c>
      <c r="E34" s="260">
        <f>IFERROR(XIRR(E17:E27,B17:B27,D31),)</f>
        <v>0</v>
      </c>
      <c r="F34" s="7"/>
      <c r="G34" s="7"/>
      <c r="H34" s="7"/>
      <c r="I34" s="7"/>
    </row>
    <row r="35" spans="3:9" ht="16" x14ac:dyDescent="0.2">
      <c r="C35" s="258"/>
      <c r="D35" s="257" t="s">
        <v>406</v>
      </c>
      <c r="E35" s="261">
        <f>IFERROR(D28/D30,)</f>
        <v>0</v>
      </c>
      <c r="F35" s="7"/>
      <c r="G35" s="7"/>
      <c r="H35" s="7"/>
      <c r="I35" s="7"/>
    </row>
    <row r="36" spans="3:9" ht="16" x14ac:dyDescent="0.2">
      <c r="C36" s="258"/>
      <c r="D36" s="257" t="s">
        <v>407</v>
      </c>
      <c r="E36" s="262">
        <f>IFERROR((D28-D30)/D30,)</f>
        <v>0</v>
      </c>
    </row>
    <row r="66" spans="2:8" ht="28.5" customHeight="1" x14ac:dyDescent="0.2">
      <c r="B66" s="542" t="s">
        <v>408</v>
      </c>
      <c r="C66" s="543"/>
      <c r="D66" s="543"/>
      <c r="E66" s="543"/>
      <c r="F66" s="543"/>
      <c r="G66" s="543"/>
      <c r="H66" s="544"/>
    </row>
    <row r="67" spans="2:8" ht="18" customHeight="1" x14ac:dyDescent="0.2"/>
    <row r="68" spans="2:8" x14ac:dyDescent="0.2">
      <c r="B68" s="267" t="s">
        <v>409</v>
      </c>
      <c r="C68" s="273"/>
      <c r="D68" s="273"/>
      <c r="E68" s="273"/>
    </row>
    <row r="69" spans="2:8" x14ac:dyDescent="0.2">
      <c r="B69" s="273" t="s">
        <v>184</v>
      </c>
      <c r="C69" s="273" t="s">
        <v>410</v>
      </c>
      <c r="D69" s="273" t="s">
        <v>411</v>
      </c>
      <c r="E69" s="273" t="s">
        <v>412</v>
      </c>
    </row>
    <row r="70" spans="2:8" ht="16" x14ac:dyDescent="0.2">
      <c r="B70" s="22"/>
      <c r="C70" s="50"/>
      <c r="D70" s="263">
        <f t="shared" ref="D70:D76" si="3">IFERROR(C70/$C$77,)</f>
        <v>0</v>
      </c>
      <c r="E70" s="263">
        <f>D70</f>
        <v>0</v>
      </c>
    </row>
    <row r="71" spans="2:8" ht="16" x14ac:dyDescent="0.2">
      <c r="B71" s="22"/>
      <c r="C71" s="50"/>
      <c r="D71" s="263">
        <f t="shared" si="3"/>
        <v>0</v>
      </c>
      <c r="E71" s="263">
        <f>D71+E70</f>
        <v>0</v>
      </c>
    </row>
    <row r="72" spans="2:8" ht="16" x14ac:dyDescent="0.2">
      <c r="B72" s="22"/>
      <c r="C72" s="50"/>
      <c r="D72" s="263">
        <f t="shared" si="3"/>
        <v>0</v>
      </c>
      <c r="E72" s="263">
        <f t="shared" ref="E72:E76" si="4">D72+E71</f>
        <v>0</v>
      </c>
    </row>
    <row r="73" spans="2:8" ht="16" x14ac:dyDescent="0.2">
      <c r="B73" s="22"/>
      <c r="C73" s="50"/>
      <c r="D73" s="263">
        <f t="shared" si="3"/>
        <v>0</v>
      </c>
      <c r="E73" s="263">
        <f t="shared" si="4"/>
        <v>0</v>
      </c>
    </row>
    <row r="74" spans="2:8" ht="16" x14ac:dyDescent="0.2">
      <c r="B74" s="22"/>
      <c r="C74" s="50"/>
      <c r="D74" s="263">
        <f t="shared" si="3"/>
        <v>0</v>
      </c>
      <c r="E74" s="263">
        <f t="shared" si="4"/>
        <v>0</v>
      </c>
    </row>
    <row r="75" spans="2:8" ht="16" x14ac:dyDescent="0.2">
      <c r="B75" s="22"/>
      <c r="C75" s="50"/>
      <c r="D75" s="263">
        <f t="shared" si="3"/>
        <v>0</v>
      </c>
      <c r="E75" s="263">
        <f t="shared" si="4"/>
        <v>0</v>
      </c>
    </row>
    <row r="76" spans="2:8" ht="16" x14ac:dyDescent="0.2">
      <c r="B76" s="22"/>
      <c r="C76" s="50"/>
      <c r="D76" s="263">
        <f t="shared" si="3"/>
        <v>0</v>
      </c>
      <c r="E76" s="263">
        <f t="shared" si="4"/>
        <v>0</v>
      </c>
    </row>
    <row r="77" spans="2:8" ht="16" x14ac:dyDescent="0.2">
      <c r="B77" s="265" t="s">
        <v>413</v>
      </c>
      <c r="C77" s="266">
        <f>SUM(C70:C76)</f>
        <v>0</v>
      </c>
      <c r="D77" s="264">
        <f>SUM(D70:D76)</f>
        <v>0</v>
      </c>
      <c r="E77" s="265"/>
    </row>
    <row r="86" spans="2:2" x14ac:dyDescent="0.2">
      <c r="B86" s="7"/>
    </row>
    <row r="87" spans="2:2" x14ac:dyDescent="0.2">
      <c r="B87" s="7"/>
    </row>
    <row r="88" spans="2:2" x14ac:dyDescent="0.2">
      <c r="B88" s="7"/>
    </row>
    <row r="89" spans="2:2" x14ac:dyDescent="0.2">
      <c r="B89" s="7"/>
    </row>
    <row r="90" spans="2:2" x14ac:dyDescent="0.2">
      <c r="B90" s="7"/>
    </row>
    <row r="91" spans="2:2" x14ac:dyDescent="0.2">
      <c r="B91" s="7"/>
    </row>
    <row r="109" spans="2:8" ht="18" x14ac:dyDescent="0.2">
      <c r="B109" s="536" t="s">
        <v>414</v>
      </c>
      <c r="C109" s="537"/>
      <c r="D109" s="537"/>
      <c r="E109" s="537"/>
      <c r="F109" s="537"/>
      <c r="G109" s="537"/>
      <c r="H109" s="538"/>
    </row>
    <row r="110" spans="2:8" ht="57.75" customHeight="1" x14ac:dyDescent="0.2">
      <c r="B110" s="539"/>
      <c r="C110" s="540"/>
      <c r="D110" s="540"/>
      <c r="E110" s="540"/>
      <c r="F110" s="540"/>
      <c r="G110" s="540"/>
      <c r="H110" s="541"/>
    </row>
  </sheetData>
  <mergeCells count="26">
    <mergeCell ref="B109:H109"/>
    <mergeCell ref="B110:H110"/>
    <mergeCell ref="B13:H13"/>
    <mergeCell ref="B66:H66"/>
    <mergeCell ref="D7:F7"/>
    <mergeCell ref="G7:I7"/>
    <mergeCell ref="D8:F8"/>
    <mergeCell ref="G8:I8"/>
    <mergeCell ref="D11:F11"/>
    <mergeCell ref="G11:I11"/>
    <mergeCell ref="B2:I2"/>
    <mergeCell ref="B9:C9"/>
    <mergeCell ref="D9:I9"/>
    <mergeCell ref="B11:C11"/>
    <mergeCell ref="B7:C7"/>
    <mergeCell ref="B6:C6"/>
    <mergeCell ref="B5:C5"/>
    <mergeCell ref="B4:C4"/>
    <mergeCell ref="D4:I4"/>
    <mergeCell ref="D5:F5"/>
    <mergeCell ref="G5:I5"/>
    <mergeCell ref="B10:C10"/>
    <mergeCell ref="D10:F10"/>
    <mergeCell ref="G10:I10"/>
    <mergeCell ref="D6:F6"/>
    <mergeCell ref="G6:I6"/>
  </mergeCells>
  <hyperlinks>
    <hyperlink ref="J2" location="Intro!B7" display="Return to Intro" xr:uid="{6AC887DA-C80F-D048-B7D8-696C037D50B6}"/>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8BA9B-5DD4-F241-9045-C45DFD72A3E4}">
  <sheetPr>
    <tabColor rgb="FF92D050"/>
    <pageSetUpPr fitToPage="1"/>
  </sheetPr>
  <dimension ref="A1:I39"/>
  <sheetViews>
    <sheetView zoomScale="115" zoomScaleNormal="117" workbookViewId="0">
      <selection activeCell="B11" sqref="B11:G11"/>
    </sheetView>
  </sheetViews>
  <sheetFormatPr baseColWidth="10" defaultColWidth="10.83203125" defaultRowHeight="16" x14ac:dyDescent="0.2"/>
  <cols>
    <col min="1" max="1" width="4.1640625" style="1" bestFit="1" customWidth="1"/>
    <col min="2" max="2" width="5.33203125" style="1" customWidth="1"/>
    <col min="3" max="3" width="35.33203125" style="1" customWidth="1"/>
    <col min="4" max="4" width="38.5" style="1" customWidth="1"/>
    <col min="5" max="5" width="29.1640625" style="1" customWidth="1"/>
    <col min="6" max="6" width="19.5" style="1" bestFit="1" customWidth="1"/>
    <col min="7" max="7" width="16.33203125" style="1" bestFit="1" customWidth="1"/>
    <col min="8" max="8" width="9.83203125" style="1" customWidth="1"/>
    <col min="9" max="16384" width="10.83203125" style="1"/>
  </cols>
  <sheetData>
    <row r="1" spans="1:9" ht="34" x14ac:dyDescent="0.2">
      <c r="A1" s="232"/>
      <c r="H1" s="254" t="s">
        <v>19</v>
      </c>
    </row>
    <row r="2" spans="1:9" ht="16" customHeight="1" x14ac:dyDescent="0.2">
      <c r="B2" s="566" t="s">
        <v>20</v>
      </c>
      <c r="C2" s="567"/>
      <c r="D2" s="568" t="str">
        <f>IF('Data Checklist'!D4=0,"FILL IN ON DATA CHECKLIST TAB",'Data Checklist'!D4)</f>
        <v>FILL IN ON DATA CHECKLIST TAB</v>
      </c>
      <c r="E2" s="569"/>
    </row>
    <row r="3" spans="1:9" ht="16" customHeight="1" x14ac:dyDescent="0.2">
      <c r="B3" s="559" t="s">
        <v>21</v>
      </c>
      <c r="C3" s="560"/>
      <c r="D3" s="345" t="s">
        <v>22</v>
      </c>
      <c r="E3" s="345" t="s">
        <v>23</v>
      </c>
    </row>
    <row r="4" spans="1:9" ht="16" customHeight="1" x14ac:dyDescent="0.2">
      <c r="B4" s="570"/>
      <c r="C4" s="571"/>
      <c r="D4" s="346" t="str">
        <f>IF('Data Checklist'!D6=0,"FILL IN ON DATA CHECKLIST TAB",'Data Checklist'!D6)</f>
        <v>FILL IN ON DATA CHECKLIST TAB</v>
      </c>
      <c r="E4" s="347" t="str">
        <f>IF('Data Checklist'!E6=0,"FILL IN ON DATA CHECKLIST TAB",'Data Checklist'!E6)</f>
        <v>FILL IN ON DATA CHECKLIST TAB</v>
      </c>
    </row>
    <row r="5" spans="1:9" ht="16" customHeight="1" x14ac:dyDescent="0.2">
      <c r="B5" s="559" t="s">
        <v>24</v>
      </c>
      <c r="C5" s="560"/>
      <c r="D5" s="345" t="s">
        <v>25</v>
      </c>
      <c r="E5" s="345" t="s">
        <v>26</v>
      </c>
    </row>
    <row r="6" spans="1:9" ht="16" customHeight="1" x14ac:dyDescent="0.2">
      <c r="B6" s="348"/>
      <c r="C6" s="349"/>
      <c r="D6" s="580" t="str">
        <f>IF('Data Checklist'!D8=0,"FILL IN ON DATA CHECKLIST TAB",'Data Checklist'!D8)</f>
        <v>FILL IN ON DATA CHECKLIST TAB</v>
      </c>
      <c r="E6" s="350" t="str">
        <f>IF('Data Checklist'!E8=0,"FILL IN ON DATA CHECKLIST TAB",'Data Checklist'!E8)</f>
        <v>FILL IN ON DATA CHECKLIST TAB</v>
      </c>
    </row>
    <row r="7" spans="1:9" ht="16" customHeight="1" x14ac:dyDescent="0.2">
      <c r="B7" s="559" t="s">
        <v>27</v>
      </c>
      <c r="C7" s="560"/>
      <c r="D7" s="561" t="str">
        <f>IF('Data Checklist'!D9=0,"FILL IN ON DATA CHECKLIST TAB",'Data Checklist'!D9)</f>
        <v>Project planning (proposal)</v>
      </c>
      <c r="E7" s="562"/>
    </row>
    <row r="8" spans="1:9" ht="16" customHeight="1" x14ac:dyDescent="0.2">
      <c r="B8" s="563" t="s">
        <v>29</v>
      </c>
      <c r="C8" s="563"/>
      <c r="D8" s="345" t="s">
        <v>30</v>
      </c>
      <c r="E8" s="345" t="s">
        <v>31</v>
      </c>
    </row>
    <row r="9" spans="1:9" ht="16" customHeight="1" x14ac:dyDescent="0.2">
      <c r="B9" s="564" t="str">
        <f>IF('Data Checklist'!B11=0,"FILL IN ON DATA CHECKLIST TAB",'Data Checklist'!B11)</f>
        <v>FILL IN ON DATA CHECKLIST TAB</v>
      </c>
      <c r="C9" s="565"/>
      <c r="D9" s="351" t="str">
        <f>IF('Data Checklist'!D11=0,"FILL IN ON DATA CHECKLIST TAB",'Data Checklist'!D11)</f>
        <v>FILL IN ON DATA CHECKLIST TAB</v>
      </c>
      <c r="E9" s="352" t="str">
        <f>IF('Data Checklist'!E11=0,"FILL IN ON DATA CHECKLIST TAB",'Data Checklist'!E11)</f>
        <v>FILL IN ON DATA CHECKLIST TAB</v>
      </c>
    </row>
    <row r="11" spans="1:9" ht="45" customHeight="1" x14ac:dyDescent="0.35">
      <c r="B11" s="572" t="s">
        <v>415</v>
      </c>
      <c r="C11" s="573"/>
      <c r="D11" s="573"/>
      <c r="E11" s="573"/>
      <c r="F11" s="573"/>
      <c r="G11" s="573"/>
      <c r="I11" s="180"/>
    </row>
    <row r="12" spans="1:9" x14ac:dyDescent="0.2">
      <c r="B12" s="29"/>
      <c r="C12" s="29" t="s">
        <v>416</v>
      </c>
      <c r="D12" s="30" t="s">
        <v>417</v>
      </c>
      <c r="E12" s="29" t="s">
        <v>418</v>
      </c>
      <c r="F12" s="29" t="s">
        <v>419</v>
      </c>
      <c r="G12" s="29" t="s">
        <v>420</v>
      </c>
    </row>
    <row r="13" spans="1:9" x14ac:dyDescent="0.2">
      <c r="B13" s="319" t="s">
        <v>421</v>
      </c>
      <c r="C13" s="319" t="s">
        <v>181</v>
      </c>
      <c r="D13" s="320">
        <f>'Quantitative Calculator'!I38</f>
        <v>0</v>
      </c>
      <c r="E13" s="26"/>
      <c r="F13" s="20"/>
      <c r="G13" s="23" t="str">
        <f>IF(E13=0, "No comparator", D13-E13)</f>
        <v>No comparator</v>
      </c>
    </row>
    <row r="14" spans="1:9" x14ac:dyDescent="0.2">
      <c r="B14" s="319" t="s">
        <v>422</v>
      </c>
      <c r="C14" s="319" t="s">
        <v>423</v>
      </c>
      <c r="D14" s="320">
        <f>IFERROR(D$13/('Quantitative Calculator'!B$11),)</f>
        <v>0</v>
      </c>
      <c r="E14" s="26"/>
      <c r="F14" s="20"/>
      <c r="G14" s="23" t="str">
        <f>IF(E14=0, "No comparator", D14-E14)</f>
        <v>No comparator</v>
      </c>
    </row>
    <row r="15" spans="1:9" x14ac:dyDescent="0.2">
      <c r="B15" s="319" t="s">
        <v>424</v>
      </c>
      <c r="C15" s="319" t="s">
        <v>425</v>
      </c>
      <c r="D15" s="320">
        <f>D13*('Quantitative Calculator'!I$63)</f>
        <v>0</v>
      </c>
      <c r="E15" s="26"/>
      <c r="F15" s="20"/>
      <c r="G15" s="23" t="str">
        <f t="shared" ref="G15:G17" si="0">IF(E15=0, "No comparator", D15-E15)</f>
        <v>No comparator</v>
      </c>
    </row>
    <row r="16" spans="1:9" x14ac:dyDescent="0.2">
      <c r="B16" s="319" t="s">
        <v>426</v>
      </c>
      <c r="C16" s="319" t="s">
        <v>427</v>
      </c>
      <c r="D16" s="320">
        <f>IFERROR(D$13/('Quantitative Calculator'!B$11*'Quantitative Calculator'!D$11*'Quantitative Calculator'!G$11),)</f>
        <v>0</v>
      </c>
      <c r="E16" s="26"/>
      <c r="F16" s="20"/>
      <c r="G16" s="23" t="str">
        <f t="shared" si="0"/>
        <v>No comparator</v>
      </c>
    </row>
    <row r="17" spans="2:7" x14ac:dyDescent="0.2">
      <c r="B17" s="319" t="s">
        <v>428</v>
      </c>
      <c r="C17" s="319" t="s">
        <v>429</v>
      </c>
      <c r="D17" s="321">
        <f>'Qualitative Assessment'!F36</f>
        <v>0</v>
      </c>
      <c r="E17" s="26"/>
      <c r="F17" s="20"/>
      <c r="G17" s="23" t="str">
        <f t="shared" si="0"/>
        <v>No comparator</v>
      </c>
    </row>
    <row r="18" spans="2:7" x14ac:dyDescent="0.2">
      <c r="C18" s="2"/>
      <c r="D18" s="2"/>
      <c r="E18" s="2"/>
    </row>
    <row r="19" spans="2:7" ht="44.25" customHeight="1" x14ac:dyDescent="0.2">
      <c r="B19" s="556" t="s">
        <v>430</v>
      </c>
      <c r="C19" s="557"/>
      <c r="D19" s="557"/>
      <c r="E19" s="557"/>
      <c r="F19" s="557"/>
      <c r="G19" s="558"/>
    </row>
    <row r="20" spans="2:7" x14ac:dyDescent="0.2">
      <c r="B20" s="322"/>
      <c r="C20" s="322" t="s">
        <v>416</v>
      </c>
      <c r="D20" s="322" t="s">
        <v>417</v>
      </c>
      <c r="E20" s="322" t="s">
        <v>431</v>
      </c>
      <c r="F20" s="322" t="s">
        <v>419</v>
      </c>
      <c r="G20" s="322" t="s">
        <v>420</v>
      </c>
    </row>
    <row r="21" spans="2:7" x14ac:dyDescent="0.2">
      <c r="B21" s="355" t="s">
        <v>432</v>
      </c>
      <c r="C21" s="323" t="s">
        <v>218</v>
      </c>
      <c r="D21" s="324">
        <f>'Quantitative Calculator'!L$63</f>
        <v>0</v>
      </c>
      <c r="E21" s="26"/>
      <c r="F21" s="20"/>
      <c r="G21" s="23" t="str">
        <f>IF(E21=0, "No comparator", D21-E21)</f>
        <v>No comparator</v>
      </c>
    </row>
    <row r="22" spans="2:7" x14ac:dyDescent="0.2">
      <c r="B22" s="355" t="s">
        <v>432</v>
      </c>
      <c r="C22" s="323" t="s">
        <v>433</v>
      </c>
      <c r="D22" s="324">
        <f>IFERROR('Quantitative Calculator'!L$63/('Quantitative Calculator'!B$11*'Quantitative Calculator'!D$11*'Quantitative Calculator'!G$11),)</f>
        <v>0</v>
      </c>
      <c r="E22" s="26"/>
      <c r="F22" s="20"/>
      <c r="G22" s="23" t="str">
        <f t="shared" ref="G22:G24" si="1">IF(E22=0, "No comparator", D22-E22)</f>
        <v>No comparator</v>
      </c>
    </row>
    <row r="23" spans="2:7" x14ac:dyDescent="0.2">
      <c r="B23" s="355" t="s">
        <v>434</v>
      </c>
      <c r="C23" s="323" t="s">
        <v>435</v>
      </c>
      <c r="D23" s="325">
        <f>IFERROR(D13/'Quantitative Calculator'!J63,)</f>
        <v>0</v>
      </c>
      <c r="E23" s="26"/>
      <c r="F23" s="20"/>
      <c r="G23" s="23" t="str">
        <f t="shared" si="1"/>
        <v>No comparator</v>
      </c>
    </row>
    <row r="24" spans="2:7" x14ac:dyDescent="0.2">
      <c r="B24" s="355" t="s">
        <v>436</v>
      </c>
      <c r="C24" s="323" t="s">
        <v>429</v>
      </c>
      <c r="D24" s="326">
        <f>'Qualitative Assessment'!F51</f>
        <v>0</v>
      </c>
      <c r="E24" s="26"/>
      <c r="F24" s="20"/>
      <c r="G24" s="23" t="str">
        <f t="shared" si="1"/>
        <v>No comparator</v>
      </c>
    </row>
    <row r="26" spans="2:7" ht="39" customHeight="1" x14ac:dyDescent="0.2">
      <c r="B26" s="552" t="s">
        <v>437</v>
      </c>
      <c r="C26" s="553"/>
      <c r="D26" s="553"/>
      <c r="E26" s="553"/>
      <c r="F26" s="553"/>
      <c r="G26" s="553"/>
    </row>
    <row r="27" spans="2:7" x14ac:dyDescent="0.2">
      <c r="B27" s="327"/>
      <c r="C27" s="327" t="s">
        <v>416</v>
      </c>
      <c r="D27" s="327" t="s">
        <v>417</v>
      </c>
      <c r="E27" s="28" t="s">
        <v>431</v>
      </c>
      <c r="F27" s="28" t="s">
        <v>419</v>
      </c>
      <c r="G27" s="28" t="s">
        <v>420</v>
      </c>
    </row>
    <row r="28" spans="2:7" x14ac:dyDescent="0.2">
      <c r="B28" s="328" t="s">
        <v>438</v>
      </c>
      <c r="C28" s="328" t="s">
        <v>251</v>
      </c>
      <c r="D28" s="329">
        <f>'Quantitative Calculator'!L88</f>
        <v>0</v>
      </c>
      <c r="E28" s="26"/>
      <c r="F28" s="20"/>
      <c r="G28" s="23" t="str">
        <f t="shared" ref="G28:G32" si="2">IF(E28=0, "No comparator", D28-E28)</f>
        <v>No comparator</v>
      </c>
    </row>
    <row r="29" spans="2:7" x14ac:dyDescent="0.2">
      <c r="B29" s="328" t="s">
        <v>438</v>
      </c>
      <c r="C29" s="328" t="s">
        <v>439</v>
      </c>
      <c r="D29" s="329">
        <f>IFERROR('Quantitative Calculator'!L88/('Quantitative Calculator'!B11*'Quantitative Calculator'!D11*'Quantitative Calculator'!G11),)</f>
        <v>0</v>
      </c>
      <c r="E29" s="26"/>
      <c r="F29" s="20"/>
      <c r="G29" s="23" t="str">
        <f t="shared" si="2"/>
        <v>No comparator</v>
      </c>
    </row>
    <row r="30" spans="2:7" x14ac:dyDescent="0.2">
      <c r="B30" s="328" t="s">
        <v>440</v>
      </c>
      <c r="C30" s="328" t="s">
        <v>441</v>
      </c>
      <c r="D30" s="329">
        <f>IFERROR(D13/'Quantitative Calculator'!J88,)</f>
        <v>0</v>
      </c>
      <c r="E30" s="26"/>
      <c r="F30" s="20"/>
      <c r="G30" s="23" t="str">
        <f t="shared" si="2"/>
        <v>No comparator</v>
      </c>
    </row>
    <row r="31" spans="2:7" x14ac:dyDescent="0.2">
      <c r="B31" s="328" t="s">
        <v>442</v>
      </c>
      <c r="C31" s="328" t="s">
        <v>443</v>
      </c>
      <c r="D31" s="329">
        <f>IFERROR('Quantitative Calculator'!L88/D13,)</f>
        <v>0</v>
      </c>
      <c r="E31" s="26"/>
      <c r="F31" s="20"/>
      <c r="G31" s="23" t="str">
        <f t="shared" si="2"/>
        <v>No comparator</v>
      </c>
    </row>
    <row r="32" spans="2:7" x14ac:dyDescent="0.2">
      <c r="B32" s="328" t="s">
        <v>444</v>
      </c>
      <c r="C32" s="328" t="s">
        <v>429</v>
      </c>
      <c r="D32" s="330">
        <f>'Qualitative Assessment'!F67</f>
        <v>0</v>
      </c>
      <c r="E32" s="26"/>
      <c r="F32" s="20"/>
      <c r="G32" s="23" t="str">
        <f t="shared" si="2"/>
        <v>No comparator</v>
      </c>
    </row>
    <row r="33" spans="2:8" x14ac:dyDescent="0.2">
      <c r="B33" s="12" t="s">
        <v>163</v>
      </c>
      <c r="C33" s="13"/>
      <c r="D33" s="13"/>
      <c r="E33" s="13"/>
    </row>
    <row r="34" spans="2:8" ht="37.5" customHeight="1" x14ac:dyDescent="0.2">
      <c r="B34" s="554" t="s">
        <v>445</v>
      </c>
      <c r="C34" s="555"/>
      <c r="D34" s="555"/>
      <c r="E34" s="555"/>
      <c r="F34" s="555"/>
      <c r="G34" s="555"/>
    </row>
    <row r="35" spans="2:8" ht="17" x14ac:dyDescent="0.2">
      <c r="B35" s="24"/>
      <c r="C35" s="24" t="s">
        <v>416</v>
      </c>
      <c r="D35" s="25" t="s">
        <v>417</v>
      </c>
      <c r="E35" s="25" t="s">
        <v>431</v>
      </c>
      <c r="F35" s="25" t="s">
        <v>419</v>
      </c>
      <c r="G35" s="25" t="s">
        <v>420</v>
      </c>
    </row>
    <row r="36" spans="2:8" x14ac:dyDescent="0.2">
      <c r="B36" s="331" t="s">
        <v>446</v>
      </c>
      <c r="C36" s="332" t="s">
        <v>447</v>
      </c>
      <c r="D36" s="333">
        <f>'Quantitative Calculator'!I113</f>
        <v>0</v>
      </c>
      <c r="E36" s="27"/>
      <c r="F36" s="20"/>
      <c r="G36" s="23" t="str">
        <f t="shared" ref="G36:G37" si="3">IF(E36=0, "No comparator", D36-E36)</f>
        <v>No comparator</v>
      </c>
    </row>
    <row r="37" spans="2:8" x14ac:dyDescent="0.2">
      <c r="B37" s="331" t="s">
        <v>448</v>
      </c>
      <c r="C37" s="331" t="s">
        <v>429</v>
      </c>
      <c r="D37" s="334">
        <f>'Qualitative Assessment'!F81</f>
        <v>0</v>
      </c>
      <c r="E37" s="27"/>
      <c r="F37" s="20"/>
      <c r="G37" s="23" t="str">
        <f t="shared" si="3"/>
        <v>No comparator</v>
      </c>
    </row>
    <row r="38" spans="2:8" x14ac:dyDescent="0.2">
      <c r="E38" s="21"/>
      <c r="F38" s="21"/>
      <c r="G38" s="21"/>
      <c r="H38" s="21"/>
    </row>
    <row r="39" spans="2:8" x14ac:dyDescent="0.2">
      <c r="C39" s="14"/>
    </row>
  </sheetData>
  <mergeCells count="13">
    <mergeCell ref="B2:C2"/>
    <mergeCell ref="D2:E2"/>
    <mergeCell ref="B3:C3"/>
    <mergeCell ref="B4:C4"/>
    <mergeCell ref="B11:G11"/>
    <mergeCell ref="B26:G26"/>
    <mergeCell ref="B34:G34"/>
    <mergeCell ref="B19:G19"/>
    <mergeCell ref="B5:C5"/>
    <mergeCell ref="B7:C7"/>
    <mergeCell ref="D7:E7"/>
    <mergeCell ref="B8:C8"/>
    <mergeCell ref="B9:C9"/>
  </mergeCells>
  <conditionalFormatting sqref="D17">
    <cfRule type="iconSet" priority="4">
      <iconSet iconSet="3Symbols">
        <cfvo type="percent" val="0"/>
        <cfvo type="num" val="2"/>
        <cfvo type="num" val="3"/>
      </iconSet>
    </cfRule>
  </conditionalFormatting>
  <conditionalFormatting sqref="D24">
    <cfRule type="iconSet" priority="3">
      <iconSet iconSet="3Symbols">
        <cfvo type="percent" val="0"/>
        <cfvo type="num" val="2"/>
        <cfvo type="num" val="3"/>
      </iconSet>
    </cfRule>
  </conditionalFormatting>
  <conditionalFormatting sqref="D32">
    <cfRule type="iconSet" priority="2">
      <iconSet iconSet="3Symbols">
        <cfvo type="percent" val="0"/>
        <cfvo type="num" val="2"/>
        <cfvo type="num" val="3"/>
      </iconSet>
    </cfRule>
  </conditionalFormatting>
  <conditionalFormatting sqref="D37">
    <cfRule type="iconSet" priority="1">
      <iconSet iconSet="3Symbols">
        <cfvo type="percent" val="0"/>
        <cfvo type="num" val="2"/>
        <cfvo type="num" val="3"/>
      </iconSet>
    </cfRule>
  </conditionalFormatting>
  <hyperlinks>
    <hyperlink ref="H1" location="Intro!B7" display="Return to Intro" xr:uid="{283D2777-152F-7047-BBE4-511EDC2494C1}"/>
  </hyperlinks>
  <pageMargins left="0.7" right="0.7" top="0.75" bottom="0.75" header="0.3" footer="0.3"/>
  <pageSetup paperSize="9" scale="76"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e0e57df-2c6e-47e4-8620-d71ce421fdd7">
      <UserInfo>
        <DisplayName/>
        <AccountId xsi:nil="true"/>
        <AccountType/>
      </UserInfo>
    </SharedWithUsers>
    <MediaLengthInSeconds xmlns="a364e917-6d43-4f69-b0d3-e89cc83bea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8926324A81E84AB3A167F15D3776E9" ma:contentTypeVersion="13" ma:contentTypeDescription="Create a new document." ma:contentTypeScope="" ma:versionID="349f68283d45ef4485cca3318956dcdf">
  <xsd:schema xmlns:xsd="http://www.w3.org/2001/XMLSchema" xmlns:xs="http://www.w3.org/2001/XMLSchema" xmlns:p="http://schemas.microsoft.com/office/2006/metadata/properties" xmlns:ns2="a364e917-6d43-4f69-b0d3-e89cc83beaa0" xmlns:ns3="2e0e57df-2c6e-47e4-8620-d71ce421fdd7" targetNamespace="http://schemas.microsoft.com/office/2006/metadata/properties" ma:root="true" ma:fieldsID="fe9eb19d89e940ec4d28bb9fdaf77efc" ns2:_="" ns3:_="">
    <xsd:import namespace="a364e917-6d43-4f69-b0d3-e89cc83beaa0"/>
    <xsd:import namespace="2e0e57df-2c6e-47e4-8620-d71ce421fd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4e917-6d43-4f69-b0d3-e89cc83bea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e57df-2c6e-47e4-8620-d71ce421fd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D13BD8-0D66-4400-9DA8-A286E10C9E09}">
  <ds:schemaRefs>
    <ds:schemaRef ds:uri="http://schemas.microsoft.com/sharepoint/v3/contenttype/forms"/>
  </ds:schemaRefs>
</ds:datastoreItem>
</file>

<file path=customXml/itemProps2.xml><?xml version="1.0" encoding="utf-8"?>
<ds:datastoreItem xmlns:ds="http://schemas.openxmlformats.org/officeDocument/2006/customXml" ds:itemID="{CB9EB249-5B08-412E-88B2-7AB1DE20D0E4}">
  <ds:schemaRefs>
    <ds:schemaRef ds:uri="http://schemas.microsoft.com/office/2006/metadata/properties"/>
    <ds:schemaRef ds:uri="http://schemas.microsoft.com/office/infopath/2007/PartnerControls"/>
    <ds:schemaRef ds:uri="2e0e57df-2c6e-47e4-8620-d71ce421fdd7"/>
    <ds:schemaRef ds:uri="a364e917-6d43-4f69-b0d3-e89cc83beaa0"/>
  </ds:schemaRefs>
</ds:datastoreItem>
</file>

<file path=customXml/itemProps3.xml><?xml version="1.0" encoding="utf-8"?>
<ds:datastoreItem xmlns:ds="http://schemas.openxmlformats.org/officeDocument/2006/customXml" ds:itemID="{CB915EC4-5E85-4D98-8A22-4C8E4602B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4e917-6d43-4f69-b0d3-e89cc83beaa0"/>
    <ds:schemaRef ds:uri="2e0e57df-2c6e-47e4-8620-d71ce421f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Data Checklist</vt:lpstr>
      <vt:lpstr>Quantitative Calculator</vt:lpstr>
      <vt:lpstr>Qualitative Assessment</vt:lpstr>
      <vt:lpstr>SIB Specific Estimates</vt:lpstr>
      <vt:lpstr>Summary (to print)</vt:lpstr>
      <vt:lpstr>'Data Checklist'!Print_Area</vt:lpstr>
      <vt:lpstr>'Qualitative Assessment'!Print_Area</vt:lpstr>
      <vt:lpstr>'Quantitative Calculator'!Print_Area</vt:lpstr>
      <vt:lpstr>'Summary (to print)'!Print_Area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Chevano Baker</dc:creator>
  <cp:keywords/>
  <dc:description/>
  <cp:lastModifiedBy>Microsoft Office User</cp:lastModifiedBy>
  <cp:revision/>
  <dcterms:created xsi:type="dcterms:W3CDTF">2020-08-10T10:15:53Z</dcterms:created>
  <dcterms:modified xsi:type="dcterms:W3CDTF">2021-08-11T00:17:22Z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0x0101006C8926324A81E84AB3A167F15D3776E9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ies>
</file>